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DL_2026\A_Ligavorbereitung_2026\001_HDL_Vorlagen_2026\"/>
    </mc:Choice>
  </mc:AlternateContent>
  <xr:revisionPtr revIDLastSave="0" documentId="13_ncr:1_{A27B72A7-B989-4164-AE8D-DC1FE7F8C173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Plan-26" sheetId="1" r:id="rId1"/>
    <sheet name="Spiele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N27" i="1" l="1"/>
  <c r="CQ27" i="1"/>
  <c r="CN11" i="1"/>
  <c r="CQ23" i="1"/>
  <c r="CQ22" i="1"/>
  <c r="CQ21" i="1"/>
  <c r="CQ20" i="1"/>
  <c r="CQ19" i="1"/>
  <c r="CQ18" i="1"/>
  <c r="CQ17" i="1"/>
  <c r="CQ16" i="1"/>
  <c r="CN23" i="1"/>
  <c r="CN22" i="1"/>
  <c r="CN21" i="1"/>
  <c r="CN20" i="1"/>
  <c r="CN19" i="1"/>
  <c r="CN18" i="1"/>
  <c r="CN17" i="1"/>
  <c r="CN16" i="1"/>
  <c r="CQ28" i="1"/>
  <c r="CN28" i="1"/>
  <c r="CQ26" i="1"/>
  <c r="CN26" i="1"/>
  <c r="CQ25" i="1"/>
  <c r="CN25" i="1"/>
  <c r="CQ12" i="1"/>
  <c r="CQ13" i="1"/>
  <c r="CQ14" i="1"/>
  <c r="CN12" i="1"/>
  <c r="CN13" i="1"/>
  <c r="CN14" i="1"/>
  <c r="CQ11" i="1"/>
  <c r="CA30" i="1"/>
  <c r="BU30" i="1"/>
  <c r="AZ20" i="1"/>
  <c r="AZ19" i="1"/>
  <c r="AZ18" i="1"/>
  <c r="AZ17" i="1"/>
  <c r="AZ16" i="1"/>
  <c r="AZ15" i="1"/>
  <c r="AZ14" i="1"/>
  <c r="AZ13" i="1"/>
  <c r="X20" i="1"/>
  <c r="X19" i="1"/>
  <c r="X18" i="1"/>
  <c r="X17" i="1"/>
  <c r="X16" i="1"/>
  <c r="X15" i="1"/>
  <c r="X14" i="1"/>
  <c r="X13" i="1"/>
  <c r="AE21" i="1"/>
  <c r="AE20" i="1"/>
  <c r="AE19" i="1"/>
  <c r="AE18" i="1"/>
  <c r="AE17" i="1"/>
  <c r="AE16" i="1"/>
  <c r="AE15" i="1"/>
  <c r="AE14" i="1"/>
  <c r="AE13" i="1"/>
  <c r="C21" i="1"/>
  <c r="AE10" i="1"/>
  <c r="AE11" i="1"/>
  <c r="AE12" i="1"/>
  <c r="C19" i="1"/>
  <c r="C20" i="1"/>
  <c r="C18" i="1"/>
  <c r="C17" i="1"/>
  <c r="C16" i="1"/>
  <c r="C15" i="1"/>
  <c r="C14" i="1"/>
  <c r="C13" i="1"/>
  <c r="AZ21" i="1"/>
  <c r="X21" i="1"/>
  <c r="C11" i="1"/>
  <c r="AZ12" i="1"/>
  <c r="AZ11" i="1"/>
  <c r="AZ10" i="1"/>
  <c r="X12" i="1"/>
  <c r="X11" i="1"/>
  <c r="C12" i="1"/>
  <c r="X10" i="1"/>
  <c r="C10" i="1"/>
  <c r="CN30" i="1" l="1"/>
  <c r="CH30" i="1"/>
</calcChain>
</file>

<file path=xl/sharedStrings.xml><?xml version="1.0" encoding="utf-8"?>
<sst xmlns="http://schemas.openxmlformats.org/spreadsheetml/2006/main" count="284" uniqueCount="204">
  <si>
    <t>-</t>
  </si>
  <si>
    <t>Sätze</t>
  </si>
  <si>
    <t>Spiele</t>
  </si>
  <si>
    <t>:</t>
  </si>
  <si>
    <t>Gast</t>
  </si>
  <si>
    <t>Spieler</t>
  </si>
  <si>
    <t>Heim</t>
  </si>
  <si>
    <t>049</t>
  </si>
  <si>
    <t>P.A.N.D.A</t>
  </si>
  <si>
    <t>SOS - Meute</t>
  </si>
  <si>
    <t>DSC Unlucky´s</t>
  </si>
  <si>
    <t>046</t>
  </si>
  <si>
    <t>078</t>
  </si>
  <si>
    <t>079</t>
  </si>
  <si>
    <t>081</t>
  </si>
  <si>
    <t>086</t>
  </si>
  <si>
    <t>089</t>
  </si>
  <si>
    <t>001</t>
  </si>
  <si>
    <t>002</t>
  </si>
  <si>
    <t>004</t>
  </si>
  <si>
    <t>005</t>
  </si>
  <si>
    <t>006</t>
  </si>
  <si>
    <t>Antunovic Zdravko</t>
  </si>
  <si>
    <t>007</t>
  </si>
  <si>
    <t>Blind Darter</t>
  </si>
  <si>
    <t>090</t>
  </si>
  <si>
    <t>Jeziorski Gaby</t>
  </si>
  <si>
    <t>091</t>
  </si>
  <si>
    <t>092</t>
  </si>
  <si>
    <t>Gerwin Jens</t>
  </si>
  <si>
    <t>093</t>
  </si>
  <si>
    <t>Hude Leopold (Leo)</t>
  </si>
  <si>
    <t>094</t>
  </si>
  <si>
    <t>Zwergel Rainer</t>
  </si>
  <si>
    <t>048</t>
  </si>
  <si>
    <t>The Monkeys</t>
  </si>
  <si>
    <t>Angelov Vladimir (Vladi)</t>
  </si>
  <si>
    <t>Gunkel Daniel</t>
  </si>
  <si>
    <t>073</t>
  </si>
  <si>
    <t>074</t>
  </si>
  <si>
    <t>075</t>
  </si>
  <si>
    <t>Rohs Wolfgang (Rohsi)</t>
  </si>
  <si>
    <t>076</t>
  </si>
  <si>
    <t>Schubert Christoph</t>
  </si>
  <si>
    <t>077</t>
  </si>
  <si>
    <t>003</t>
  </si>
  <si>
    <t>Rieger Sebastian (Basti)</t>
  </si>
  <si>
    <t>/</t>
  </si>
  <si>
    <t>Unterschrift Gast</t>
  </si>
  <si>
    <t>Bellas Sübbche</t>
  </si>
  <si>
    <t>DC Bierstubb</t>
  </si>
  <si>
    <t>DC Lindengeister</t>
  </si>
  <si>
    <t>008</t>
  </si>
  <si>
    <t>Fritsch Dieter</t>
  </si>
  <si>
    <t>Racky Marcus</t>
  </si>
  <si>
    <t>Racky Michael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</si>
  <si>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</si>
  <si>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</si>
  <si>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</si>
  <si>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</si>
  <si>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</si>
  <si>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</si>
  <si>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</si>
  <si>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</si>
  <si>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</si>
  <si>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</si>
  <si>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</si>
  <si>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</si>
  <si>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</si>
  <si>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</si>
  <si>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047</t>
  </si>
  <si>
    <t>Höntsh Bernd</t>
  </si>
  <si>
    <t>Heller Denny</t>
  </si>
  <si>
    <t>Thieme Andreas</t>
  </si>
  <si>
    <t>Corvers Mike</t>
  </si>
  <si>
    <t>Lerch Andreas</t>
  </si>
  <si>
    <t>Ganser Niko</t>
  </si>
  <si>
    <t>Pache Dome</t>
  </si>
  <si>
    <t>Kaufmann Thorsten</t>
  </si>
  <si>
    <t>080</t>
  </si>
  <si>
    <t>Plein Sascha</t>
  </si>
  <si>
    <t>Worgull Franz</t>
  </si>
  <si>
    <t>082</t>
  </si>
  <si>
    <t>083</t>
  </si>
  <si>
    <t>084</t>
  </si>
  <si>
    <t>085</t>
  </si>
  <si>
    <t>087</t>
  </si>
  <si>
    <t>088</t>
  </si>
  <si>
    <t>Richter Bernd</t>
  </si>
  <si>
    <t>Arelakis Laki</t>
  </si>
  <si>
    <t>Scheuermann Thorsten</t>
  </si>
  <si>
    <t>Wagner Andre</t>
  </si>
  <si>
    <t>Noll Olly</t>
  </si>
  <si>
    <t>Noll Stefan</t>
  </si>
  <si>
    <t>Caleo Marco</t>
  </si>
  <si>
    <t>Miskovic Vlado</t>
  </si>
  <si>
    <t>Rahmann Tobias (Chuby)</t>
  </si>
  <si>
    <t>Reininger Michaela</t>
  </si>
  <si>
    <t>Höntsh Tobias (Tobi)</t>
  </si>
  <si>
    <t>Wachendörfer Thorsten (Toni)</t>
  </si>
  <si>
    <t>Adler - Bube 1</t>
  </si>
  <si>
    <t>Adler - Bube 2</t>
  </si>
  <si>
    <t>116</t>
  </si>
  <si>
    <t>Spielnummer</t>
  </si>
  <si>
    <t>Kaufmann Paul</t>
  </si>
  <si>
    <t>118</t>
  </si>
  <si>
    <t>Pereira Andre</t>
  </si>
  <si>
    <t>121</t>
  </si>
  <si>
    <t>123</t>
  </si>
  <si>
    <t>Bader Joachim (Jojo)</t>
  </si>
  <si>
    <t>Borschel Michael (Micha)</t>
  </si>
  <si>
    <t>Bethge Robert (R0bby)</t>
  </si>
  <si>
    <t>125</t>
  </si>
  <si>
    <t>Juhe Martin</t>
  </si>
  <si>
    <t>064</t>
  </si>
  <si>
    <t>065</t>
  </si>
  <si>
    <t>066</t>
  </si>
  <si>
    <t>067</t>
  </si>
  <si>
    <t>Leppla Jens</t>
  </si>
  <si>
    <t>068</t>
  </si>
  <si>
    <t>069</t>
  </si>
  <si>
    <t>Jung Matthias</t>
  </si>
  <si>
    <t>070</t>
  </si>
  <si>
    <t>071</t>
  </si>
  <si>
    <t>072</t>
  </si>
  <si>
    <t>Strohmenger Bianca</t>
  </si>
  <si>
    <t>Hense Billy</t>
  </si>
  <si>
    <t xml:space="preserve">Ligaleiter: Rohs Wolfgang  /  Herderstraße 9 - 19  /  65239 Hochheim am Main </t>
  </si>
  <si>
    <t>Telefon: (+49) (0)176 42061546  /  Website: www.hdl-liga.de</t>
  </si>
  <si>
    <t>Bestleistungen Heim</t>
  </si>
  <si>
    <t>Auswechslungen Heim</t>
  </si>
  <si>
    <t>Bestleistungen Gast</t>
  </si>
  <si>
    <t>Auswechslungen Gast</t>
  </si>
  <si>
    <t>Unterschrist Heim</t>
  </si>
  <si>
    <t>Email: hdl-liga@gmx.de  /  WhotsApp HDL-Liga</t>
  </si>
  <si>
    <t>Hobby Dart Liga - Spielbericht</t>
  </si>
  <si>
    <t>Lavino Rosario (Lallo)</t>
  </si>
  <si>
    <t>Veith Florian (Floh)</t>
  </si>
  <si>
    <t>Solbach Christian (Soli)</t>
  </si>
  <si>
    <t>Schenk Andreas</t>
  </si>
  <si>
    <t>Wörner Thorsten (Ameise)</t>
  </si>
  <si>
    <t>Steinkamp Matthias (Steini)</t>
  </si>
  <si>
    <t>Beckel Marcel (TC)</t>
  </si>
  <si>
    <t>Geisler Florian</t>
  </si>
  <si>
    <t>Strohmenger Nicole (TC)</t>
  </si>
  <si>
    <t>Kreim Edgar</t>
  </si>
  <si>
    <t>Zimmermann Alex</t>
  </si>
  <si>
    <t>Alan Ilknur (Bella)</t>
  </si>
  <si>
    <t>Koc Husseyin (CO)</t>
  </si>
  <si>
    <t>Poser Harald (TC)</t>
  </si>
  <si>
    <t>009</t>
  </si>
  <si>
    <t>Weichs Stefanie</t>
  </si>
  <si>
    <t>010</t>
  </si>
  <si>
    <t>Jeziorski Harald (TC)</t>
  </si>
  <si>
    <t>Knierim Markus (CO)</t>
  </si>
  <si>
    <t>Rihn Markus</t>
  </si>
  <si>
    <t>Losmann Rene</t>
  </si>
  <si>
    <t>Dom Oliver (Ole)</t>
  </si>
  <si>
    <t>Janocha Catharina (Cathi)</t>
  </si>
  <si>
    <t>Junker Jürgen</t>
  </si>
  <si>
    <t>Kaminski Thomaki (CO)</t>
  </si>
  <si>
    <t>Katarzyna Kasia (TC)</t>
  </si>
  <si>
    <t>Schmidt Daniel</t>
  </si>
  <si>
    <t>Sivinski Wolfgang (Wolle)</t>
  </si>
  <si>
    <t>Waldmann Günter (Günni)</t>
  </si>
  <si>
    <t>Eimermacher Robin (TC)</t>
  </si>
  <si>
    <t>095</t>
  </si>
  <si>
    <t>097</t>
  </si>
  <si>
    <t>096</t>
  </si>
  <si>
    <t>Hellwig Michael (Micha)</t>
  </si>
  <si>
    <t>098</t>
  </si>
  <si>
    <t>Treig Andre</t>
  </si>
  <si>
    <t>014</t>
  </si>
  <si>
    <t>Condomitti Giovanni (TC)</t>
  </si>
  <si>
    <t>120</t>
  </si>
  <si>
    <t>017</t>
  </si>
  <si>
    <t>016</t>
  </si>
  <si>
    <t>013</t>
  </si>
  <si>
    <t>011</t>
  </si>
  <si>
    <t>Jöring Beatrice (Bea) (CO)</t>
  </si>
  <si>
    <t>Reuter Monika (Mo) (TC)</t>
  </si>
  <si>
    <t>015</t>
  </si>
  <si>
    <t>012</t>
  </si>
  <si>
    <t>122</t>
  </si>
  <si>
    <t>119</t>
  </si>
  <si>
    <t>Nr</t>
  </si>
  <si>
    <t>für Nr</t>
  </si>
  <si>
    <t>D1</t>
  </si>
  <si>
    <t>D2</t>
  </si>
  <si>
    <t>D3</t>
  </si>
  <si>
    <t>D4</t>
  </si>
  <si>
    <t>Nr.</t>
  </si>
  <si>
    <t>Block 3 = 4 Einzel</t>
  </si>
  <si>
    <t>Block 2 = 4 Doppel</t>
  </si>
  <si>
    <t>Block 1 = 4 Einzel</t>
  </si>
  <si>
    <t>Datum</t>
  </si>
  <si>
    <t>Ergebnis</t>
  </si>
  <si>
    <t>Spielplan</t>
  </si>
  <si>
    <t>Hauptrunde Gruppe</t>
  </si>
  <si>
    <t>Finalrunde Gruppe</t>
  </si>
  <si>
    <t>High Finish Spielernummer  /  Finish</t>
  </si>
  <si>
    <t>High Finish, Spielernummer  /  Finish</t>
  </si>
  <si>
    <t>180er Spielernummer</t>
  </si>
  <si>
    <t>171er Spielernummer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</si>
</sst>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8"/>
      <name val="Engravers MT"/>
      <family val="1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9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/>
      <protection hidden="1"/>
    </xf>
    <xf numFmtId="0" fontId="7" fillId="0" borderId="0" xfId="0" applyFont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10" fillId="0" borderId="40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vertical="center"/>
      <protection hidden="1"/>
    </xf>
    <xf numFmtId="0" fontId="7" fillId="0" borderId="4" xfId="0" applyFont="1" applyFill="1" applyBorder="1" applyAlignment="1" applyProtection="1">
      <alignment vertical="center"/>
      <protection hidden="1"/>
    </xf>
    <xf numFmtId="0" fontId="7" fillId="0" borderId="18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vertical="center"/>
      <protection hidden="1"/>
    </xf>
    <xf numFmtId="14" fontId="7" fillId="0" borderId="6" xfId="0" applyNumberFormat="1" applyFont="1" applyFill="1" applyBorder="1" applyAlignment="1" applyProtection="1">
      <alignment horizontal="center" vertical="center"/>
      <protection hidden="1"/>
    </xf>
    <xf numFmtId="14" fontId="7" fillId="0" borderId="0" xfId="0" applyNumberFormat="1" applyFont="1" applyFill="1" applyBorder="1" applyAlignment="1" applyProtection="1">
      <alignment horizontal="center" vertical="center"/>
      <protection hidden="1"/>
    </xf>
    <xf numFmtId="49" fontId="7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right" vertical="center"/>
      <protection hidden="1"/>
    </xf>
    <xf numFmtId="0" fontId="3" fillId="0" borderId="40" xfId="0" applyFont="1" applyFill="1" applyBorder="1" applyAlignment="1" applyProtection="1">
      <alignment horizontal="center" vertical="center"/>
      <protection hidden="1"/>
    </xf>
    <xf numFmtId="0" fontId="8" fillId="0" borderId="50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8" fillId="0" borderId="2" xfId="0" applyFont="1" applyFill="1" applyBorder="1" applyAlignment="1" applyProtection="1">
      <alignment horizontal="right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vertical="center"/>
      <protection hidden="1"/>
    </xf>
    <xf numFmtId="0" fontId="8" fillId="0" borderId="50" xfId="0" applyFont="1" applyFill="1" applyBorder="1" applyAlignment="1" applyProtection="1">
      <alignment horizontal="left" vertical="center"/>
      <protection hidden="1"/>
    </xf>
    <xf numFmtId="0" fontId="8" fillId="0" borderId="17" xfId="0" applyFont="1" applyFill="1" applyBorder="1" applyAlignment="1" applyProtection="1">
      <alignment horizontal="left" vertical="center"/>
      <protection hidden="1"/>
    </xf>
    <xf numFmtId="0" fontId="8" fillId="0" borderId="32" xfId="0" applyFont="1" applyFill="1" applyBorder="1" applyAlignment="1" applyProtection="1">
      <alignment horizontal="right" vertical="center"/>
      <protection hidden="1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0" fontId="8" fillId="0" borderId="33" xfId="0" applyFont="1" applyFill="1" applyBorder="1" applyAlignment="1" applyProtection="1">
      <alignment horizontal="left" vertical="center"/>
      <protection hidden="1"/>
    </xf>
    <xf numFmtId="0" fontId="8" fillId="0" borderId="15" xfId="0" applyFont="1" applyFill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2" xfId="0" applyFont="1" applyFill="1" applyBorder="1" applyAlignment="1" applyProtection="1">
      <alignment horizontal="center" vertical="center"/>
      <protection hidden="1"/>
    </xf>
    <xf numFmtId="0" fontId="10" fillId="3" borderId="37" xfId="0" applyFont="1" applyFill="1" applyBorder="1" applyAlignment="1" applyProtection="1">
      <alignment horizontal="center" vertical="center"/>
      <protection hidden="1"/>
    </xf>
    <xf numFmtId="0" fontId="6" fillId="3" borderId="38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43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3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4" fontId="3" fillId="0" borderId="16" xfId="0" applyNumberFormat="1" applyFont="1" applyFill="1" applyBorder="1" applyAlignment="1" applyProtection="1">
      <alignment horizontal="center" vertical="center"/>
      <protection hidden="1"/>
    </xf>
    <xf numFmtId="14" fontId="3" fillId="0" borderId="2" xfId="0" applyNumberFormat="1" applyFont="1" applyFill="1" applyBorder="1" applyAlignment="1" applyProtection="1">
      <alignment horizontal="center" vertical="center"/>
      <protection hidden="1"/>
    </xf>
    <xf numFmtId="14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3" fillId="3" borderId="38" xfId="0" applyFont="1" applyFill="1" applyBorder="1" applyAlignment="1" applyProtection="1">
      <alignment horizontal="center" vertical="center" wrapText="1"/>
      <protection hidden="1"/>
    </xf>
    <xf numFmtId="0" fontId="3" fillId="3" borderId="32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18" xfId="0" applyFont="1" applyFill="1" applyBorder="1" applyAlignment="1" applyProtection="1">
      <alignment horizontal="center" vertical="center"/>
      <protection hidden="1"/>
    </xf>
    <xf numFmtId="0" fontId="6" fillId="3" borderId="44" xfId="0" applyFont="1" applyFill="1" applyBorder="1" applyAlignment="1" applyProtection="1">
      <alignment horizontal="center" vertical="center"/>
      <protection hidden="1"/>
    </xf>
    <xf numFmtId="0" fontId="2" fillId="0" borderId="45" xfId="0" applyFont="1" applyFill="1" applyBorder="1" applyAlignment="1" applyProtection="1">
      <alignment horizontal="left" vertical="center" wrapText="1"/>
      <protection hidden="1"/>
    </xf>
    <xf numFmtId="0" fontId="2" fillId="0" borderId="46" xfId="0" applyFont="1" applyFill="1" applyBorder="1" applyAlignment="1" applyProtection="1">
      <alignment horizontal="left" vertical="center" wrapText="1"/>
      <protection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17" xfId="0" applyFont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locked="0" hidden="1"/>
    </xf>
    <xf numFmtId="0" fontId="2" fillId="0" borderId="32" xfId="0" applyFont="1" applyBorder="1" applyAlignment="1" applyProtection="1">
      <alignment horizontal="center" vertical="center"/>
      <protection locked="0" hidden="1"/>
    </xf>
    <xf numFmtId="0" fontId="2" fillId="0" borderId="37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left"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0" borderId="4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 applyProtection="1">
      <alignment horizontal="left" vertical="center"/>
      <protection locked="0" hidden="1"/>
    </xf>
    <xf numFmtId="0" fontId="2" fillId="0" borderId="31" xfId="0" applyFont="1" applyBorder="1" applyAlignment="1" applyProtection="1">
      <alignment horizontal="center" vertical="center"/>
      <protection locked="0" hidden="1"/>
    </xf>
    <xf numFmtId="0" fontId="2" fillId="0" borderId="33" xfId="0" applyFont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7" fillId="0" borderId="8" xfId="0" applyFont="1" applyBorder="1" applyAlignment="1" applyProtection="1">
      <alignment horizontal="center" vertical="center"/>
      <protection locked="0"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43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51" xfId="0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8" fillId="0" borderId="31" xfId="0" applyFont="1" applyFill="1" applyBorder="1" applyAlignment="1" applyProtection="1">
      <alignment horizontal="center" vertical="center"/>
      <protection hidden="1"/>
    </xf>
    <xf numFmtId="0" fontId="8" fillId="0" borderId="33" xfId="0" applyFont="1" applyFill="1" applyBorder="1" applyAlignment="1" applyProtection="1">
      <alignment horizontal="center" vertical="center"/>
      <protection hidden="1"/>
    </xf>
    <xf numFmtId="0" fontId="7" fillId="0" borderId="31" xfId="0" applyFont="1" applyFill="1" applyBorder="1" applyAlignment="1" applyProtection="1">
      <alignment horizontal="center" vertical="center"/>
      <protection locked="0" hidden="1"/>
    </xf>
    <xf numFmtId="0" fontId="7" fillId="0" borderId="32" xfId="0" applyFont="1" applyFill="1" applyBorder="1" applyAlignment="1" applyProtection="1">
      <alignment horizontal="center" vertical="center"/>
      <protection locked="0" hidden="1"/>
    </xf>
    <xf numFmtId="0" fontId="7" fillId="0" borderId="33" xfId="0" applyFont="1" applyFill="1" applyBorder="1" applyAlignment="1" applyProtection="1">
      <alignment horizontal="center" vertical="center"/>
      <protection locked="0" hidden="1"/>
    </xf>
    <xf numFmtId="0" fontId="8" fillId="0" borderId="32" xfId="0" applyFont="1" applyFill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locked="0" hidden="1"/>
    </xf>
    <xf numFmtId="0" fontId="7" fillId="0" borderId="32" xfId="0" applyFont="1" applyBorder="1" applyAlignment="1" applyProtection="1">
      <alignment horizontal="center" vertical="center"/>
      <protection locked="0" hidden="1"/>
    </xf>
    <xf numFmtId="0" fontId="7" fillId="0" borderId="37" xfId="0" applyFont="1" applyBorder="1" applyAlignment="1" applyProtection="1">
      <alignment horizontal="center" vertical="center"/>
      <protection locked="0"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22" xfId="0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7" fillId="0" borderId="22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23" xfId="0" applyFont="1" applyBorder="1" applyAlignment="1" applyProtection="1">
      <alignment horizontal="center" vertical="center"/>
      <protection locked="0" hidden="1"/>
    </xf>
    <xf numFmtId="0" fontId="2" fillId="0" borderId="2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8" fillId="0" borderId="39" xfId="0" applyFont="1" applyBorder="1" applyAlignment="1" applyProtection="1">
      <alignment horizontal="right" vertical="center"/>
      <protection locked="0" hidden="1"/>
    </xf>
    <xf numFmtId="0" fontId="8" fillId="0" borderId="40" xfId="0" applyFont="1" applyBorder="1" applyAlignment="1" applyProtection="1">
      <alignment horizontal="right" vertical="center"/>
      <protection locked="0" hidden="1"/>
    </xf>
    <xf numFmtId="0" fontId="8" fillId="0" borderId="40" xfId="0" applyFont="1" applyBorder="1" applyAlignment="1" applyProtection="1">
      <alignment horizontal="left" vertical="center"/>
      <protection locked="0" hidden="1"/>
    </xf>
    <xf numFmtId="0" fontId="8" fillId="0" borderId="41" xfId="0" applyFont="1" applyBorder="1" applyAlignment="1" applyProtection="1">
      <alignment horizontal="left" vertical="center"/>
      <protection locked="0" hidden="1"/>
    </xf>
    <xf numFmtId="0" fontId="7" fillId="0" borderId="51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right" vertical="center"/>
      <protection locked="0" hidden="1"/>
    </xf>
    <xf numFmtId="0" fontId="8" fillId="0" borderId="6" xfId="0" applyFont="1" applyBorder="1" applyAlignment="1" applyProtection="1">
      <alignment horizontal="right" vertical="center"/>
      <protection locked="0" hidden="1"/>
    </xf>
    <xf numFmtId="0" fontId="8" fillId="0" borderId="3" xfId="0" applyFont="1" applyBorder="1" applyAlignment="1" applyProtection="1">
      <alignment horizontal="right" vertical="center"/>
      <protection locked="0" hidden="1"/>
    </xf>
    <xf numFmtId="0" fontId="8" fillId="0" borderId="4" xfId="0" applyFont="1" applyBorder="1" applyAlignment="1" applyProtection="1">
      <alignment horizontal="right" vertical="center"/>
      <protection locked="0" hidden="1"/>
    </xf>
    <xf numFmtId="0" fontId="7" fillId="0" borderId="14" xfId="0" applyFont="1" applyBorder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/>
      <protection locked="0"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4" fillId="0" borderId="47" xfId="0" applyNumberFormat="1" applyFont="1" applyFill="1" applyBorder="1" applyAlignment="1" applyProtection="1">
      <alignment horizontal="left" vertical="center"/>
      <protection locked="0" hidden="1"/>
    </xf>
    <xf numFmtId="0" fontId="4" fillId="0" borderId="4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4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locked="0" hidden="1"/>
    </xf>
    <xf numFmtId="0" fontId="2" fillId="0" borderId="40" xfId="0" applyFont="1" applyBorder="1" applyAlignment="1" applyProtection="1">
      <alignment horizontal="center" vertical="center"/>
      <protection locked="0" hidden="1"/>
    </xf>
    <xf numFmtId="0" fontId="2" fillId="0" borderId="50" xfId="0" applyFont="1" applyBorder="1" applyAlignment="1" applyProtection="1">
      <alignment horizontal="center" vertical="center"/>
      <protection locked="0" hidden="1"/>
    </xf>
    <xf numFmtId="0" fontId="2" fillId="0" borderId="41" xfId="0" applyFont="1" applyBorder="1" applyAlignment="1" applyProtection="1">
      <alignment horizontal="center" vertical="center"/>
      <protection locked="0" hidden="1"/>
    </xf>
    <xf numFmtId="0" fontId="4" fillId="0" borderId="12" xfId="0" applyNumberFormat="1" applyFont="1" applyFill="1" applyBorder="1" applyAlignment="1" applyProtection="1">
      <alignment horizontal="left" vertical="center"/>
      <protection locked="0" hidden="1"/>
    </xf>
    <xf numFmtId="0" fontId="4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4" fillId="0" borderId="26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6" xfId="0" applyNumberFormat="1" applyFont="1" applyFill="1" applyBorder="1" applyAlignment="1" applyProtection="1">
      <alignment horizontal="left" vertical="center"/>
      <protection locked="0"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locked="0" hidden="1"/>
    </xf>
    <xf numFmtId="0" fontId="8" fillId="0" borderId="14" xfId="0" applyFont="1" applyBorder="1" applyAlignment="1" applyProtection="1">
      <alignment horizontal="right" vertical="center"/>
      <protection locked="0" hidden="1"/>
    </xf>
    <xf numFmtId="0" fontId="8" fillId="0" borderId="1" xfId="0" applyFont="1" applyBorder="1" applyAlignment="1" applyProtection="1">
      <alignment horizontal="right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8" fillId="0" borderId="21" xfId="0" applyFont="1" applyBorder="1" applyAlignment="1" applyProtection="1">
      <alignment horizontal="left" vertical="center"/>
      <protection locked="0" hidden="1"/>
    </xf>
    <xf numFmtId="0" fontId="6" fillId="3" borderId="42" xfId="0" applyFont="1" applyFill="1" applyBorder="1" applyAlignment="1" applyProtection="1">
      <alignment horizontal="center" vertical="center"/>
      <protection hidden="1"/>
    </xf>
    <xf numFmtId="0" fontId="8" fillId="0" borderId="53" xfId="0" applyFont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 applyProtection="1">
      <alignment horizontal="right"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left" vertical="center"/>
      <protection locked="0" hidden="1"/>
    </xf>
    <xf numFmtId="0" fontId="8" fillId="0" borderId="52" xfId="0" applyFont="1" applyBorder="1" applyAlignment="1" applyProtection="1">
      <alignment horizontal="left" vertical="center"/>
      <protection locked="0" hidden="1"/>
    </xf>
    <xf numFmtId="0" fontId="2" fillId="0" borderId="54" xfId="0" applyFont="1" applyFill="1" applyBorder="1" applyAlignment="1" applyProtection="1">
      <alignment horizontal="left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locked="0" hidden="1"/>
    </xf>
    <xf numFmtId="0" fontId="7" fillId="0" borderId="33" xfId="0" applyFont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locked="0" hidden="1"/>
    </xf>
    <xf numFmtId="0" fontId="4" fillId="0" borderId="2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right" vertical="center"/>
      <protection locked="0" hidden="1"/>
    </xf>
    <xf numFmtId="0" fontId="8" fillId="0" borderId="2" xfId="0" applyFont="1" applyBorder="1" applyAlignment="1" applyProtection="1">
      <alignment horizontal="right" vertical="center"/>
      <protection locked="0" hidden="1"/>
    </xf>
    <xf numFmtId="0" fontId="8" fillId="0" borderId="2" xfId="0" applyFont="1" applyBorder="1" applyAlignment="1" applyProtection="1">
      <alignment horizontal="left" vertical="center"/>
      <protection locked="0" hidden="1"/>
    </xf>
    <xf numFmtId="0" fontId="8" fillId="0" borderId="23" xfId="0" applyFont="1" applyBorder="1" applyAlignment="1" applyProtection="1">
      <alignment horizontal="left" vertical="center"/>
      <protection locked="0" hidden="1"/>
    </xf>
    <xf numFmtId="0" fontId="3" fillId="3" borderId="38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32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4" fontId="7" fillId="0" borderId="9" xfId="0" applyNumberFormat="1" applyFont="1" applyFill="1" applyBorder="1" applyAlignment="1" applyProtection="1">
      <alignment horizontal="center" vertical="center"/>
      <protection locked="0" hidden="1"/>
    </xf>
    <xf numFmtId="14" fontId="7" fillId="0" borderId="6" xfId="0" applyNumberFormat="1" applyFont="1" applyFill="1" applyBorder="1" applyAlignment="1" applyProtection="1">
      <alignment horizontal="center" vertical="center"/>
      <protection locked="0" hidden="1"/>
    </xf>
    <xf numFmtId="14" fontId="7" fillId="0" borderId="18" xfId="0" applyNumberFormat="1" applyFont="1" applyFill="1" applyBorder="1" applyAlignment="1" applyProtection="1">
      <alignment horizontal="center" vertical="center"/>
      <protection locked="0" hidden="1"/>
    </xf>
    <xf numFmtId="14" fontId="7" fillId="0" borderId="43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42" xfId="0" applyFont="1" applyBorder="1" applyAlignment="1" applyProtection="1">
      <alignment horizontal="center" vertical="center"/>
      <protection locked="0" hidden="1"/>
    </xf>
    <xf numFmtId="0" fontId="7" fillId="0" borderId="18" xfId="0" applyFont="1" applyBorder="1" applyAlignment="1" applyProtection="1">
      <alignment horizontal="center" vertical="center"/>
      <protection locked="0" hidden="1"/>
    </xf>
    <xf numFmtId="0" fontId="7" fillId="0" borderId="19" xfId="0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  <color rgb="FF4DF9FD"/>
      <color rgb="FFB7FD77"/>
      <color rgb="FF8BFC24"/>
      <color rgb="FF25FB4E"/>
      <color rgb="FF03E7E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8280</xdr:colOff>
      <xdr:row>0</xdr:row>
      <xdr:rowOff>0</xdr:rowOff>
    </xdr:from>
    <xdr:to>
      <xdr:col>14</xdr:col>
      <xdr:colOff>24847</xdr:colOff>
      <xdr:row>5</xdr:row>
      <xdr:rowOff>149087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D745E4-4139-BD99-BDEC-11CD62ED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4" y="0"/>
          <a:ext cx="1109871" cy="1167848"/>
        </a:xfrm>
        <a:prstGeom prst="rect">
          <a:avLst/>
        </a:prstGeom>
      </xdr:spPr>
    </xdr:pic>
    <xdr:clientData/>
  </xdr:twoCellAnchor>
  <xdr:twoCellAnchor editAs="oneCell">
    <xdr:from>
      <xdr:col>82</xdr:col>
      <xdr:colOff>57150</xdr:colOff>
      <xdr:row>0</xdr:row>
      <xdr:rowOff>0</xdr:rowOff>
    </xdr:from>
    <xdr:to>
      <xdr:col>93</xdr:col>
      <xdr:colOff>26920</xdr:colOff>
      <xdr:row>5</xdr:row>
      <xdr:rowOff>149087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063CBD-7064-480F-B254-6B0AE9DA0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0"/>
          <a:ext cx="1122295" cy="1157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79"/>
  <sheetViews>
    <sheetView showGridLines="0" showRowColHeaders="0" tabSelected="1" showWhiteSpace="0" zoomScale="115" zoomScaleNormal="115" workbookViewId="0">
      <selection activeCell="DP6" sqref="DP6"/>
    </sheetView>
  </sheetViews>
  <sheetFormatPr baseColWidth="10" defaultColWidth="1.42578125" defaultRowHeight="15" x14ac:dyDescent="0.25"/>
  <cols>
    <col min="1" max="56" width="1.42578125" style="1"/>
    <col min="57" max="57" width="1.7109375" style="1" customWidth="1"/>
    <col min="58" max="70" width="1.42578125" style="1"/>
    <col min="71" max="71" width="1.7109375" style="1" customWidth="1"/>
    <col min="72" max="72" width="1.42578125" style="1"/>
    <col min="73" max="73" width="1.7109375" style="1" customWidth="1"/>
    <col min="74" max="16384" width="1.42578125" style="1"/>
  </cols>
  <sheetData>
    <row r="1" spans="1:115" s="19" customFormat="1" ht="24.75" customHeight="1" x14ac:dyDescent="0.25">
      <c r="A1" s="2"/>
      <c r="B1" s="18"/>
      <c r="C1" s="18"/>
      <c r="D1" s="18"/>
      <c r="E1" s="18"/>
      <c r="F1" s="18"/>
      <c r="G1" s="18"/>
      <c r="H1" s="18"/>
      <c r="K1" s="26"/>
      <c r="L1" s="26"/>
      <c r="P1" s="99" t="s">
        <v>135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</row>
    <row r="2" spans="1:115" s="19" customFormat="1" ht="15.95" customHeight="1" x14ac:dyDescent="0.25">
      <c r="A2" s="20"/>
      <c r="B2" s="20"/>
      <c r="C2" s="20"/>
      <c r="D2" s="20"/>
      <c r="E2" s="20"/>
      <c r="F2" s="20"/>
      <c r="G2" s="20"/>
      <c r="H2" s="20"/>
      <c r="J2" s="32"/>
      <c r="K2" s="32"/>
      <c r="L2" s="32"/>
      <c r="M2" s="32"/>
      <c r="O2" s="32"/>
      <c r="P2" s="100" t="s">
        <v>127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27"/>
      <c r="CT2" s="27"/>
      <c r="CU2" s="27"/>
      <c r="CV2" s="27"/>
    </row>
    <row r="3" spans="1:115" s="19" customFormat="1" ht="15.95" customHeight="1" x14ac:dyDescent="0.25">
      <c r="A3" s="20"/>
      <c r="B3" s="20"/>
      <c r="C3" s="20"/>
      <c r="D3" s="20"/>
      <c r="E3" s="20"/>
      <c r="F3" s="20"/>
      <c r="G3" s="20"/>
      <c r="H3" s="20"/>
      <c r="P3" s="100" t="s">
        <v>128</v>
      </c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</row>
    <row r="4" spans="1:115" s="19" customFormat="1" ht="15.95" customHeight="1" x14ac:dyDescent="0.25">
      <c r="A4" s="20"/>
      <c r="B4" s="20"/>
      <c r="C4" s="20"/>
      <c r="D4" s="20"/>
      <c r="E4" s="20"/>
      <c r="F4" s="20"/>
      <c r="G4" s="20"/>
      <c r="H4" s="20"/>
      <c r="I4" s="40"/>
      <c r="J4" s="40"/>
      <c r="K4" s="40"/>
      <c r="L4" s="40"/>
      <c r="P4" s="101" t="s">
        <v>134</v>
      </c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</row>
    <row r="5" spans="1:115" s="19" customFormat="1" ht="8.4499999999999993" customHeight="1" thickBot="1" x14ac:dyDescent="0.3">
      <c r="A5" s="20"/>
      <c r="B5" s="20"/>
      <c r="C5" s="20"/>
      <c r="D5" s="20"/>
      <c r="E5" s="20"/>
      <c r="F5" s="20"/>
      <c r="G5" s="20"/>
      <c r="H5" s="20"/>
      <c r="I5" s="40"/>
      <c r="J5" s="40"/>
      <c r="K5" s="40"/>
      <c r="L5" s="40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</row>
    <row r="6" spans="1:115" ht="24" customHeight="1" thickBot="1" x14ac:dyDescent="0.3">
      <c r="A6" s="45"/>
      <c r="B6" s="46"/>
      <c r="C6" s="46"/>
      <c r="D6" s="46"/>
      <c r="E6" s="46"/>
      <c r="F6" s="46"/>
      <c r="G6" s="45"/>
      <c r="H6" s="45"/>
      <c r="I6" s="47"/>
      <c r="J6" s="47"/>
      <c r="K6" s="46"/>
      <c r="L6" s="46"/>
      <c r="M6" s="46"/>
      <c r="N6" s="46"/>
      <c r="O6" s="48"/>
      <c r="P6" s="108" t="s">
        <v>195</v>
      </c>
      <c r="Q6" s="81"/>
      <c r="R6" s="81"/>
      <c r="S6" s="81"/>
      <c r="T6" s="82"/>
      <c r="U6" s="246"/>
      <c r="V6" s="247"/>
      <c r="W6" s="247"/>
      <c r="X6" s="247"/>
      <c r="Y6" s="247"/>
      <c r="Z6" s="247"/>
      <c r="AA6" s="247"/>
      <c r="AB6" s="248"/>
      <c r="AC6" s="247"/>
      <c r="AD6" s="249"/>
      <c r="AE6" s="80" t="s">
        <v>103</v>
      </c>
      <c r="AF6" s="81"/>
      <c r="AG6" s="81"/>
      <c r="AH6" s="81"/>
      <c r="AI6" s="81"/>
      <c r="AJ6" s="81"/>
      <c r="AK6" s="81"/>
      <c r="AL6" s="81"/>
      <c r="AM6" s="81"/>
      <c r="AN6" s="82"/>
      <c r="AO6" s="250"/>
      <c r="AP6" s="250"/>
      <c r="AQ6" s="250"/>
      <c r="AR6" s="250"/>
      <c r="AS6" s="250"/>
      <c r="AT6" s="250"/>
      <c r="AU6" s="250"/>
      <c r="AV6" s="250"/>
      <c r="AW6" s="250"/>
      <c r="AX6" s="80" t="s">
        <v>198</v>
      </c>
      <c r="AY6" s="81"/>
      <c r="AZ6" s="81"/>
      <c r="BA6" s="81"/>
      <c r="BB6" s="81"/>
      <c r="BC6" s="81"/>
      <c r="BD6" s="109"/>
      <c r="BE6" s="109"/>
      <c r="BF6" s="109"/>
      <c r="BG6" s="109"/>
      <c r="BH6" s="109"/>
      <c r="BI6" s="109"/>
      <c r="BJ6" s="109"/>
      <c r="BK6" s="110"/>
      <c r="BL6" s="251"/>
      <c r="BM6" s="252"/>
      <c r="BN6" s="252"/>
      <c r="BO6" s="215" t="s">
        <v>199</v>
      </c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251"/>
      <c r="CC6" s="252"/>
      <c r="CD6" s="253"/>
      <c r="CE6" s="23"/>
      <c r="CF6" s="23"/>
      <c r="CG6" s="23"/>
      <c r="CH6" s="23"/>
      <c r="CM6" s="2"/>
      <c r="CN6" s="2"/>
      <c r="CO6" s="2"/>
      <c r="CP6" s="2"/>
      <c r="CQ6" s="2"/>
      <c r="CR6" s="2"/>
    </row>
    <row r="7" spans="1:115" s="55" customFormat="1" ht="8.4499999999999993" customHeight="1" thickBot="1" x14ac:dyDescent="0.3">
      <c r="A7" s="44"/>
      <c r="B7" s="52"/>
      <c r="C7" s="52"/>
      <c r="D7" s="52"/>
      <c r="E7" s="52"/>
      <c r="F7" s="52"/>
      <c r="G7" s="44"/>
      <c r="H7" s="44"/>
      <c r="I7" s="53"/>
      <c r="J7" s="53"/>
      <c r="K7" s="52"/>
      <c r="L7" s="52"/>
      <c r="M7" s="52"/>
      <c r="N7" s="52"/>
      <c r="O7" s="52"/>
      <c r="P7" s="54"/>
      <c r="Q7" s="54"/>
      <c r="R7" s="54"/>
      <c r="S7" s="54"/>
      <c r="T7" s="54"/>
      <c r="U7" s="49"/>
      <c r="V7" s="49"/>
      <c r="W7" s="49"/>
      <c r="X7" s="49"/>
      <c r="Y7" s="49"/>
      <c r="Z7" s="49"/>
      <c r="AA7" s="49"/>
      <c r="AB7" s="50"/>
      <c r="AC7" s="49"/>
      <c r="AD7" s="49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1"/>
      <c r="AP7" s="51"/>
      <c r="AQ7" s="51"/>
      <c r="AR7" s="51"/>
      <c r="AS7" s="51"/>
      <c r="AT7" s="51"/>
      <c r="AU7" s="51"/>
      <c r="AV7" s="51"/>
      <c r="AW7" s="51"/>
      <c r="AX7" s="54"/>
      <c r="AY7" s="54"/>
      <c r="AZ7" s="54"/>
      <c r="BA7" s="54"/>
      <c r="BB7" s="54"/>
      <c r="BC7" s="54"/>
      <c r="BD7" s="38"/>
      <c r="BE7" s="38"/>
      <c r="BF7" s="38"/>
      <c r="BG7" s="38"/>
      <c r="BH7" s="38"/>
      <c r="BI7" s="38"/>
      <c r="BJ7" s="38"/>
      <c r="BK7" s="38"/>
      <c r="BL7" s="22"/>
      <c r="BM7" s="22"/>
      <c r="BN7" s="22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22"/>
      <c r="CC7" s="22"/>
      <c r="CD7" s="22"/>
      <c r="CE7" s="42"/>
      <c r="CF7" s="42"/>
      <c r="CG7" s="42"/>
      <c r="CH7" s="42"/>
      <c r="CM7" s="29"/>
      <c r="CN7" s="29"/>
      <c r="CO7" s="29"/>
      <c r="CP7" s="29"/>
      <c r="CQ7" s="29"/>
      <c r="CR7" s="29"/>
    </row>
    <row r="8" spans="1:115" s="2" customFormat="1" ht="15.95" customHeight="1" x14ac:dyDescent="0.25">
      <c r="A8" s="91"/>
      <c r="B8" s="92"/>
      <c r="C8" s="92"/>
      <c r="D8" s="93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94"/>
      <c r="Y8" s="95"/>
      <c r="Z8" s="95"/>
      <c r="AA8" s="96"/>
      <c r="AB8" s="234"/>
      <c r="AC8" s="97"/>
      <c r="AD8" s="95"/>
      <c r="AE8" s="95"/>
      <c r="AF8" s="9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94"/>
      <c r="BA8" s="95"/>
      <c r="BB8" s="95"/>
      <c r="BC8" s="96"/>
      <c r="BD8" s="233"/>
      <c r="BE8" s="105" t="s">
        <v>197</v>
      </c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7"/>
    </row>
    <row r="9" spans="1:115" s="2" customFormat="1" ht="15.95" customHeight="1" thickBot="1" x14ac:dyDescent="0.3">
      <c r="A9" s="83" t="s">
        <v>6</v>
      </c>
      <c r="B9" s="84"/>
      <c r="C9" s="84"/>
      <c r="D9" s="85"/>
      <c r="E9" s="227" t="s">
        <v>5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5"/>
      <c r="X9" s="86" t="s">
        <v>191</v>
      </c>
      <c r="Y9" s="87"/>
      <c r="Z9" s="87"/>
      <c r="AA9" s="88"/>
      <c r="AB9" s="234"/>
      <c r="AC9" s="89" t="s">
        <v>4</v>
      </c>
      <c r="AD9" s="87"/>
      <c r="AE9" s="87"/>
      <c r="AF9" s="90"/>
      <c r="AG9" s="227" t="s">
        <v>5</v>
      </c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5"/>
      <c r="AZ9" s="86" t="s">
        <v>191</v>
      </c>
      <c r="BA9" s="87"/>
      <c r="BB9" s="87"/>
      <c r="BC9" s="88"/>
      <c r="BD9" s="233"/>
      <c r="BE9" s="130" t="s">
        <v>6</v>
      </c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56" t="s">
        <v>0</v>
      </c>
      <c r="BU9" s="131" t="s">
        <v>4</v>
      </c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02" t="s">
        <v>196</v>
      </c>
      <c r="CJ9" s="103"/>
      <c r="CK9" s="103"/>
      <c r="CL9" s="103"/>
      <c r="CM9" s="103"/>
      <c r="CN9" s="103"/>
      <c r="CO9" s="103"/>
      <c r="CP9" s="103"/>
      <c r="CQ9" s="103"/>
      <c r="CR9" s="104"/>
    </row>
    <row r="10" spans="1:115" s="2" customFormat="1" ht="15.95" customHeight="1" x14ac:dyDescent="0.25">
      <c r="A10" s="231">
        <v>1</v>
      </c>
      <c r="B10" s="232"/>
      <c r="C10" s="205" t="str">
        <f>IFERROR(IF(VLOOKUP(E$8,Spieler!A$1:Z$27,2,FALSE)=0,"",VLOOKUP(E$8,Spieler!A$1:Z$27,2,FALSE)),"")</f>
        <v/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3" t="str">
        <f>IFERROR(IF(VLOOKUP(E$8,Spieler!A$1:Z$27,3,FALSE)=0,"",VLOOKUP(E$8,Spieler!A$1:Z$27,3,FALSE)),"")</f>
        <v/>
      </c>
      <c r="Y10" s="203"/>
      <c r="Z10" s="203"/>
      <c r="AA10" s="204"/>
      <c r="AB10" s="234"/>
      <c r="AC10" s="208">
        <v>1</v>
      </c>
      <c r="AD10" s="209"/>
      <c r="AE10" s="210" t="str">
        <f>IFERROR(IF(VLOOKUP(AG$8,Spieler!A$1:Z$27,2,FALSE)=0,"",VLOOKUP(AG$8,Spieler!A$1:Z$27,2,FALSE)),"")</f>
        <v/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29" t="str">
        <f>IFERROR(IF(VLOOKUP(AG$8,Spieler!A$1:Z$27,3,FALSE)=0,"",VLOOKUP(AG$8,Spieler!A$1:Z$27,3,FALSE)),"")</f>
        <v/>
      </c>
      <c r="BA10" s="229"/>
      <c r="BB10" s="229"/>
      <c r="BC10" s="230"/>
      <c r="BD10" s="233"/>
      <c r="BE10" s="74" t="s">
        <v>194</v>
      </c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239" t="s">
        <v>1</v>
      </c>
      <c r="CJ10" s="240"/>
      <c r="CK10" s="240"/>
      <c r="CL10" s="240"/>
      <c r="CM10" s="240"/>
      <c r="CN10" s="239" t="s">
        <v>2</v>
      </c>
      <c r="CO10" s="240"/>
      <c r="CP10" s="240"/>
      <c r="CQ10" s="240"/>
      <c r="CR10" s="241"/>
      <c r="CS10" s="28"/>
      <c r="CT10" s="28"/>
    </row>
    <row r="11" spans="1:115" s="2" customFormat="1" ht="15.95" customHeight="1" x14ac:dyDescent="0.25">
      <c r="A11" s="198">
        <v>2</v>
      </c>
      <c r="B11" s="199"/>
      <c r="C11" s="195" t="str">
        <f>IFERROR(IF(VLOOKUP(E$8,Spieler!A$1:Z$27,4,FALSE)=0,"",VLOOKUP(E$8,Spieler!A$1:Z$27,4,FALSE)),"")</f>
        <v/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6" t="str">
        <f>IFERROR(IF(VLOOKUP(E$8,Spieler!A$1:Z$27,5,FALSE)=0,"",VLOOKUP(E$8,Spieler!A$1:Z$27,5,FALSE)),"")</f>
        <v/>
      </c>
      <c r="Y11" s="196"/>
      <c r="Z11" s="196"/>
      <c r="AA11" s="197"/>
      <c r="AB11" s="234"/>
      <c r="AC11" s="198">
        <v>2</v>
      </c>
      <c r="AD11" s="200"/>
      <c r="AE11" s="195" t="str">
        <f>IFERROR(IF(VLOOKUP(AG$8,Spieler!A$1:Z$27,4,FALSE)=0,"",VLOOKUP(AG$8,Spieler!A$1:Z$27,4,FALSE)),"")</f>
        <v/>
      </c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6" t="str">
        <f>IFERROR(IF(VLOOKUP(AG$8,Spieler!A$1:Z$27,5,FALSE)=0,"",VLOOKUP(AG$8,Spieler!A$1:Z$27,5,FALSE)),"")</f>
        <v/>
      </c>
      <c r="BA11" s="196"/>
      <c r="BB11" s="196"/>
      <c r="BC11" s="197"/>
      <c r="BD11" s="233"/>
      <c r="BE11" s="33">
        <v>1</v>
      </c>
      <c r="BF11" s="191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3"/>
      <c r="BS11" s="59">
        <v>1</v>
      </c>
      <c r="BT11" s="60" t="s">
        <v>0</v>
      </c>
      <c r="BU11" s="61">
        <v>1</v>
      </c>
      <c r="BV11" s="191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4"/>
      <c r="CI11" s="166"/>
      <c r="CJ11" s="167"/>
      <c r="CK11" s="34" t="s">
        <v>3</v>
      </c>
      <c r="CL11" s="168"/>
      <c r="CM11" s="169"/>
      <c r="CN11" s="166" t="str">
        <f>IF(ISBLANK(CI11),"",IF(CI11&gt;CL11,1,0))</f>
        <v/>
      </c>
      <c r="CO11" s="167"/>
      <c r="CP11" s="34" t="s">
        <v>3</v>
      </c>
      <c r="CQ11" s="168" t="str">
        <f>IF(ISBLANK(CI11),"",IF(CL11&gt;CI11,1,0))</f>
        <v/>
      </c>
      <c r="CR11" s="169"/>
      <c r="CS11" s="21"/>
    </row>
    <row r="12" spans="1:115" s="2" customFormat="1" ht="15.95" customHeight="1" x14ac:dyDescent="0.25">
      <c r="A12" s="198">
        <v>3</v>
      </c>
      <c r="B12" s="199"/>
      <c r="C12" s="195" t="str">
        <f>IFERROR(IF(VLOOKUP(E$8,Spieler!A$1:Z$27,6,FALSE)=0,"",VLOOKUP(E$8,Spieler!A$1:Z$27,6,FALSE)),"")</f>
        <v/>
      </c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 t="str">
        <f>IFERROR(IF(VLOOKUP(E$8,Spieler!A$1:Z$27,7,FALSE)=0,"",VLOOKUP(E$8,Spieler!A$1:Z$27,7,FALSE)),"")</f>
        <v/>
      </c>
      <c r="Y12" s="196"/>
      <c r="Z12" s="196"/>
      <c r="AA12" s="197"/>
      <c r="AB12" s="234"/>
      <c r="AC12" s="198">
        <v>3</v>
      </c>
      <c r="AD12" s="200"/>
      <c r="AE12" s="195" t="str">
        <f>IFERROR(IF(VLOOKUP(AG$8,Spieler!A$1:Z$27,6,FALSE)=0,"",VLOOKUP(AG$8,Spieler!A$1:Z$27,6,FALSE)),"")</f>
        <v/>
      </c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6" t="str">
        <f>IFERROR(IF(VLOOKUP(AG$8,Spieler!A$1:Z$27,7,FALSE)=0,"",VLOOKUP(AG$8,Spieler!A$1:Z$27,7,FALSE)),"")</f>
        <v/>
      </c>
      <c r="BA12" s="196"/>
      <c r="BB12" s="196"/>
      <c r="BC12" s="197"/>
      <c r="BD12" s="233"/>
      <c r="BE12" s="33">
        <v>2</v>
      </c>
      <c r="BF12" s="191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3"/>
      <c r="BS12" s="59">
        <v>2</v>
      </c>
      <c r="BT12" s="60" t="s">
        <v>0</v>
      </c>
      <c r="BU12" s="61">
        <v>2</v>
      </c>
      <c r="BV12" s="191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4"/>
      <c r="CI12" s="166"/>
      <c r="CJ12" s="167"/>
      <c r="CK12" s="34" t="s">
        <v>3</v>
      </c>
      <c r="CL12" s="168"/>
      <c r="CM12" s="169"/>
      <c r="CN12" s="166" t="str">
        <f t="shared" ref="CN12:CN14" si="0">IF(ISBLANK(CI12),"",IF(CI12&gt;CL12,1,0))</f>
        <v/>
      </c>
      <c r="CO12" s="167"/>
      <c r="CP12" s="34" t="s">
        <v>3</v>
      </c>
      <c r="CQ12" s="168" t="str">
        <f t="shared" ref="CQ12:CQ14" si="1">IF(ISBLANK(CI12),"",IF(CL12&gt;CI12,1,0))</f>
        <v/>
      </c>
      <c r="CR12" s="169"/>
      <c r="CS12" s="21"/>
      <c r="CT12" s="21"/>
    </row>
    <row r="13" spans="1:115" s="2" customFormat="1" ht="15.95" customHeight="1" x14ac:dyDescent="0.25">
      <c r="A13" s="198">
        <v>4</v>
      </c>
      <c r="B13" s="199"/>
      <c r="C13" s="195" t="str">
        <f>IFERROR(IF(VLOOKUP(E$8,Spieler!A$1:Z$27,8,FALSE)=0,"",VLOOKUP(E$8,Spieler!A$1:Z$27,8,FALSE)),"")</f>
        <v/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6" t="str">
        <f>IFERROR(IF(VLOOKUP(E$8,Spieler!A$1:Z$27,9,FALSE)=0,"",VLOOKUP(E$8,Spieler!A$1:Z$27,9,FALSE)),"")</f>
        <v/>
      </c>
      <c r="Y13" s="196"/>
      <c r="Z13" s="196"/>
      <c r="AA13" s="197"/>
      <c r="AB13" s="234"/>
      <c r="AC13" s="198">
        <v>4</v>
      </c>
      <c r="AD13" s="200"/>
      <c r="AE13" s="195" t="str">
        <f>IFERROR(IF(VLOOKUP(AG$8,Spieler!A$1:Z$27,8,FALSE)=0,"",VLOOKUP(AG$8,Spieler!A$1:Z$27,8,FALSE)),"")</f>
        <v/>
      </c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6" t="str">
        <f>IFERROR(IF(VLOOKUP(AG$8,Spieler!A$1:Z$27,9,FALSE)=0,"",VLOOKUP(AG$8,Spieler!A$1:Z$27,9,FALSE)),"")</f>
        <v/>
      </c>
      <c r="BA13" s="196"/>
      <c r="BB13" s="196"/>
      <c r="BC13" s="197"/>
      <c r="BD13" s="233"/>
      <c r="BE13" s="35">
        <v>3</v>
      </c>
      <c r="BF13" s="162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4"/>
      <c r="BS13" s="62">
        <v>3</v>
      </c>
      <c r="BT13" s="63" t="s">
        <v>0</v>
      </c>
      <c r="BU13" s="64">
        <v>3</v>
      </c>
      <c r="BV13" s="162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5"/>
      <c r="CI13" s="211"/>
      <c r="CJ13" s="212"/>
      <c r="CK13" s="34" t="s">
        <v>3</v>
      </c>
      <c r="CL13" s="213"/>
      <c r="CM13" s="214"/>
      <c r="CN13" s="166" t="str">
        <f t="shared" si="0"/>
        <v/>
      </c>
      <c r="CO13" s="167"/>
      <c r="CP13" s="34" t="s">
        <v>3</v>
      </c>
      <c r="CQ13" s="168" t="str">
        <f t="shared" si="1"/>
        <v/>
      </c>
      <c r="CR13" s="169"/>
      <c r="CS13" s="21"/>
      <c r="CT13" s="21"/>
      <c r="CU13" s="22"/>
      <c r="CV13" s="21"/>
      <c r="CW13" s="21"/>
    </row>
    <row r="14" spans="1:115" s="2" customFormat="1" ht="15.95" customHeight="1" thickBot="1" x14ac:dyDescent="0.3">
      <c r="A14" s="201">
        <v>5</v>
      </c>
      <c r="B14" s="202"/>
      <c r="C14" s="195" t="str">
        <f>IFERROR(IF(VLOOKUP(E$8,Spieler!A$1:Z$27,10,FALSE)=0,"",VLOOKUP(E$8,Spieler!A$1:Z$27,10,FALSE)),"")</f>
        <v/>
      </c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6" t="str">
        <f>IFERROR(IF(VLOOKUP(E$8,Spieler!A$1:Z$27,11,FALSE)=0,"",VLOOKUP(E$8,Spieler!A$1:Z$27,11,FALSE)),"")</f>
        <v/>
      </c>
      <c r="Y14" s="196"/>
      <c r="Z14" s="196"/>
      <c r="AA14" s="197"/>
      <c r="AB14" s="234"/>
      <c r="AC14" s="198">
        <v>5</v>
      </c>
      <c r="AD14" s="200"/>
      <c r="AE14" s="195" t="str">
        <f>IFERROR(IF(VLOOKUP(AG$8,Spieler!A$1:Z$27,10,FALSE)=0,"",VLOOKUP(AG$8,Spieler!A$1:Z$27,10,FALSE)),"")</f>
        <v/>
      </c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6" t="str">
        <f>IFERROR(IF(VLOOKUP(AG$8,Spieler!A$1:Z$27,11,FALSE)=0,"",VLOOKUP(AG$8,Spieler!A$1:Z$27,11,FALSE)),"")</f>
        <v/>
      </c>
      <c r="BA14" s="196"/>
      <c r="BB14" s="196"/>
      <c r="BC14" s="197"/>
      <c r="BD14" s="233"/>
      <c r="BE14" s="36">
        <v>4</v>
      </c>
      <c r="BF14" s="113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5"/>
      <c r="BS14" s="65">
        <v>4</v>
      </c>
      <c r="BT14" s="66" t="s">
        <v>0</v>
      </c>
      <c r="BU14" s="67">
        <v>4</v>
      </c>
      <c r="BV14" s="113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6"/>
      <c r="CI14" s="235"/>
      <c r="CJ14" s="236"/>
      <c r="CK14" s="39" t="s">
        <v>3</v>
      </c>
      <c r="CL14" s="237"/>
      <c r="CM14" s="238"/>
      <c r="CN14" s="166" t="str">
        <f t="shared" si="0"/>
        <v/>
      </c>
      <c r="CO14" s="167"/>
      <c r="CP14" s="39" t="s">
        <v>3</v>
      </c>
      <c r="CQ14" s="168" t="str">
        <f t="shared" si="1"/>
        <v/>
      </c>
      <c r="CR14" s="169"/>
      <c r="CS14" s="21"/>
      <c r="CT14" s="21"/>
      <c r="CU14" s="21"/>
    </row>
    <row r="15" spans="1:115" s="2" customFormat="1" ht="15.95" customHeight="1" x14ac:dyDescent="0.25">
      <c r="A15" s="198">
        <v>6</v>
      </c>
      <c r="B15" s="199"/>
      <c r="C15" s="195" t="str">
        <f>IFERROR(IF(VLOOKUP(E$8,Spieler!A$1:Z$27,12,FALSE)=0,"",VLOOKUP(E$8,Spieler!A$1:Z$27,12,FALSE)),"")</f>
        <v/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6" t="str">
        <f>IFERROR(IF(VLOOKUP(E$8,Spieler!A$1:Z$27,13,FALSE)=0,"",VLOOKUP(E$8,Spieler!A$1:Z$27,13,FALSE)),"")</f>
        <v/>
      </c>
      <c r="Y15" s="196"/>
      <c r="Z15" s="196"/>
      <c r="AA15" s="197"/>
      <c r="AB15" s="234"/>
      <c r="AC15" s="198">
        <v>6</v>
      </c>
      <c r="AD15" s="200"/>
      <c r="AE15" s="195" t="str">
        <f>IFERROR(IF(VLOOKUP(AG$8,Spieler!A$1:Z$27,12,FALSE)=0,"",VLOOKUP(AG$8,Spieler!A$1:Z$27,12,FALSE)),"")</f>
        <v/>
      </c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6" t="str">
        <f>IFERROR(IF(VLOOKUP(AG$8,Spieler!A$1:Z$27,13,FALSE)=0,"",VLOOKUP(AG$8,Spieler!A$1:Z$27,13,FALSE)),"")</f>
        <v/>
      </c>
      <c r="BA15" s="196"/>
      <c r="BB15" s="196"/>
      <c r="BC15" s="197"/>
      <c r="BD15" s="233"/>
      <c r="BE15" s="74" t="s">
        <v>193</v>
      </c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4" t="s">
        <v>1</v>
      </c>
      <c r="CJ15" s="75"/>
      <c r="CK15" s="75"/>
      <c r="CL15" s="75"/>
      <c r="CM15" s="75"/>
      <c r="CN15" s="74" t="s">
        <v>2</v>
      </c>
      <c r="CO15" s="75"/>
      <c r="CP15" s="75"/>
      <c r="CQ15" s="75"/>
      <c r="CR15" s="76"/>
      <c r="CS15" s="21"/>
      <c r="CT15" s="21"/>
      <c r="CU15" s="21"/>
      <c r="CV15" s="21"/>
      <c r="CW15" s="21"/>
      <c r="DK15" s="29"/>
    </row>
    <row r="16" spans="1:115" s="2" customFormat="1" ht="15.95" customHeight="1" x14ac:dyDescent="0.25">
      <c r="A16" s="198">
        <v>7</v>
      </c>
      <c r="B16" s="199"/>
      <c r="C16" s="195" t="str">
        <f>IFERROR(IF(VLOOKUP(E$8,Spieler!A$1:Z$27,14,FALSE)=0,"",VLOOKUP(E$8,Spieler!A$1:Z$27,14,FALSE)),"")</f>
        <v/>
      </c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6" t="str">
        <f>IFERROR(IF(VLOOKUP(E$8,Spieler!A$1:Z$27,15,FALSE)=0,"",VLOOKUP(E$8,Spieler!A$1:Z$27,15,FALSE)),"")</f>
        <v/>
      </c>
      <c r="Y16" s="196"/>
      <c r="Z16" s="196"/>
      <c r="AA16" s="197"/>
      <c r="AB16" s="234"/>
      <c r="AC16" s="198">
        <v>7</v>
      </c>
      <c r="AD16" s="200"/>
      <c r="AE16" s="195" t="str">
        <f>IFERROR(IF(VLOOKUP(AG$8,Spieler!A$1:Z$27,14,FALSE)=0,"",VLOOKUP(AG$8,Spieler!A$1:Z$27,14,FALSE)),"")</f>
        <v/>
      </c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6" t="str">
        <f>IFERROR(IF(VLOOKUP(AG$8,Spieler!A$1:Z$27,15,FALSE)=0,"",VLOOKUP(AG$8,Spieler!A$1:Z$27,15,FALSE)),"")</f>
        <v/>
      </c>
      <c r="BA16" s="196"/>
      <c r="BB16" s="196"/>
      <c r="BC16" s="197"/>
      <c r="BD16" s="233"/>
      <c r="BE16" s="221" t="s">
        <v>187</v>
      </c>
      <c r="BF16" s="191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3"/>
      <c r="BS16" s="59">
        <v>1</v>
      </c>
      <c r="BT16" s="60" t="s">
        <v>0</v>
      </c>
      <c r="BU16" s="68">
        <v>2</v>
      </c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4"/>
      <c r="CI16" s="216"/>
      <c r="CJ16" s="217"/>
      <c r="CK16" s="218" t="s">
        <v>3</v>
      </c>
      <c r="CL16" s="219"/>
      <c r="CM16" s="220"/>
      <c r="CN16" s="216" t="str">
        <f t="shared" ref="CN16:CN23" si="2">IF(ISBLANK(CI16),"",IF(CI16&gt;CL16,1,0))</f>
        <v/>
      </c>
      <c r="CO16" s="217"/>
      <c r="CP16" s="218" t="s">
        <v>3</v>
      </c>
      <c r="CQ16" s="219" t="str">
        <f t="shared" ref="CQ16:CQ23" si="3">IF(ISBLANK(CI16),"",IF(CL16&gt;CI16,1,0))</f>
        <v/>
      </c>
      <c r="CR16" s="220"/>
      <c r="CS16" s="21"/>
      <c r="CT16" s="21"/>
      <c r="CU16" s="22"/>
      <c r="CV16" s="21"/>
      <c r="CW16" s="21"/>
    </row>
    <row r="17" spans="1:101" s="2" customFormat="1" ht="15.95" customHeight="1" thickBot="1" x14ac:dyDescent="0.3">
      <c r="A17" s="198">
        <v>8</v>
      </c>
      <c r="B17" s="199"/>
      <c r="C17" s="195" t="str">
        <f>IFERROR(IF(VLOOKUP(E$8,Spieler!A$1:Z$27,16,FALSE)=0,"",VLOOKUP(E$8,Spieler!A$1:Z$27,16,FALSE)),"")</f>
        <v/>
      </c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6" t="str">
        <f>IFERROR(IF(VLOOKUP(E$8,Spieler!A$1:Z$27,17,FALSE)=0,"",VLOOKUP(E$8,Spieler!A$1:Z$27,17,FALSE)),"")</f>
        <v/>
      </c>
      <c r="Y17" s="196"/>
      <c r="Z17" s="196"/>
      <c r="AA17" s="197"/>
      <c r="AB17" s="234"/>
      <c r="AC17" s="198">
        <v>8</v>
      </c>
      <c r="AD17" s="200"/>
      <c r="AE17" s="195" t="str">
        <f>IFERROR(IF(VLOOKUP(AG$8,Spieler!A$1:Z$27,16,FALSE)=0,"",VLOOKUP(AG$8,Spieler!A$1:Z$27,16,FALSE)),"")</f>
        <v/>
      </c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 t="str">
        <f>IFERROR(IF(VLOOKUP(AG$8,Spieler!A$1:Z$27,17,FALSE)=0,"",VLOOKUP(AG$8,Spieler!A$1:Z$27,17,FALSE)),"")</f>
        <v/>
      </c>
      <c r="BA17" s="196"/>
      <c r="BB17" s="196"/>
      <c r="BC17" s="197"/>
      <c r="BD17" s="233"/>
      <c r="BE17" s="112"/>
      <c r="BF17" s="113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5"/>
      <c r="BS17" s="65">
        <v>2</v>
      </c>
      <c r="BT17" s="66" t="s">
        <v>0</v>
      </c>
      <c r="BU17" s="69">
        <v>3</v>
      </c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6"/>
      <c r="CI17" s="181"/>
      <c r="CJ17" s="182"/>
      <c r="CK17" s="120"/>
      <c r="CL17" s="123"/>
      <c r="CM17" s="124"/>
      <c r="CN17" s="181" t="str">
        <f t="shared" si="2"/>
        <v/>
      </c>
      <c r="CO17" s="182"/>
      <c r="CP17" s="120" t="s">
        <v>3</v>
      </c>
      <c r="CQ17" s="123" t="str">
        <f t="shared" si="3"/>
        <v/>
      </c>
      <c r="CR17" s="124"/>
      <c r="CS17" s="21"/>
      <c r="CT17" s="21"/>
      <c r="CU17" s="22"/>
      <c r="CV17" s="21"/>
      <c r="CW17" s="21"/>
    </row>
    <row r="18" spans="1:101" s="2" customFormat="1" ht="15.95" customHeight="1" x14ac:dyDescent="0.25">
      <c r="A18" s="198">
        <v>9</v>
      </c>
      <c r="B18" s="199"/>
      <c r="C18" s="195" t="str">
        <f>IFERROR(IF(VLOOKUP(E$8,Spieler!A$1:Z$27,18,FALSE)=0,"",VLOOKUP(E$8,Spieler!A$1:Z$27,18,FALSE)),"")</f>
        <v/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6" t="str">
        <f>IFERROR(IF(VLOOKUP(E$8,Spieler!A$1:Z$27,19,FALSE)=0,"",VLOOKUP(E$8,Spieler!A$1:Z$27,19,FALSE)),"")</f>
        <v/>
      </c>
      <c r="Y18" s="196"/>
      <c r="Z18" s="196"/>
      <c r="AA18" s="197"/>
      <c r="AB18" s="234"/>
      <c r="AC18" s="206">
        <v>9</v>
      </c>
      <c r="AD18" s="207"/>
      <c r="AE18" s="205" t="str">
        <f>IFERROR(IF(VLOOKUP(AG$8,Spieler!A$1:Z$27,18,FALSE)=0,"",VLOOKUP(AG$8,Spieler!A$1:Z$27,18,FALSE)),"")</f>
        <v/>
      </c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196" t="str">
        <f>IFERROR(IF(VLOOKUP(AG$8,Spieler!A$1:Z$27,19,FALSE)=0,"",VLOOKUP(AG$8,Spieler!A$1:Z$27,19,FALSE)),"")</f>
        <v/>
      </c>
      <c r="BA18" s="196"/>
      <c r="BB18" s="196"/>
      <c r="BC18" s="197"/>
      <c r="BD18" s="233"/>
      <c r="BE18" s="111" t="s">
        <v>188</v>
      </c>
      <c r="BF18" s="125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26"/>
      <c r="BS18" s="70">
        <v>3</v>
      </c>
      <c r="BT18" s="71" t="s">
        <v>0</v>
      </c>
      <c r="BU18" s="72">
        <v>4</v>
      </c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8"/>
      <c r="CI18" s="179"/>
      <c r="CJ18" s="180"/>
      <c r="CK18" s="119" t="s">
        <v>3</v>
      </c>
      <c r="CL18" s="121"/>
      <c r="CM18" s="122"/>
      <c r="CN18" s="179" t="str">
        <f t="shared" si="2"/>
        <v/>
      </c>
      <c r="CO18" s="180"/>
      <c r="CP18" s="119" t="s">
        <v>3</v>
      </c>
      <c r="CQ18" s="121" t="str">
        <f t="shared" si="3"/>
        <v/>
      </c>
      <c r="CR18" s="122"/>
      <c r="CS18" s="21"/>
      <c r="CT18" s="21"/>
      <c r="CU18" s="21"/>
      <c r="CV18" s="21"/>
      <c r="CW18" s="21"/>
    </row>
    <row r="19" spans="1:101" s="2" customFormat="1" ht="15.95" customHeight="1" thickBot="1" x14ac:dyDescent="0.3">
      <c r="A19" s="198">
        <v>10</v>
      </c>
      <c r="B19" s="199"/>
      <c r="C19" s="195" t="str">
        <f>IFERROR(IF(VLOOKUP(E$8,Spieler!A$1:Z$27,20,FALSE)=0,"",VLOOKUP(E$8,Spieler!A$1:Z$27,20,FALSE)),"")</f>
        <v/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6" t="str">
        <f>IFERROR(IF(VLOOKUP(E$8,Spieler!A$1:Z$27,21,FALSE)=0,"",VLOOKUP(E$8,Spieler!A$1:Z$27,21,FALSE)),"")</f>
        <v/>
      </c>
      <c r="Y19" s="196"/>
      <c r="Z19" s="196"/>
      <c r="AA19" s="197"/>
      <c r="AB19" s="234"/>
      <c r="AC19" s="198">
        <v>10</v>
      </c>
      <c r="AD19" s="200"/>
      <c r="AE19" s="195" t="str">
        <f>IFERROR(IF(VLOOKUP(AG$8,Spieler!A$1:Z$27,20,FALSE)=0,"",VLOOKUP(AG$8,Spieler!A$1:Z$27,20,FALSE)),"")</f>
        <v/>
      </c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6" t="str">
        <f>IFERROR(IF(VLOOKUP(AG$8,Spieler!A$1:Z$27,21,FALSE)=0,"",VLOOKUP(AG$8,Spieler!A$1:Z$27,21,FALSE)),"")</f>
        <v/>
      </c>
      <c r="BA19" s="196"/>
      <c r="BB19" s="196"/>
      <c r="BC19" s="197"/>
      <c r="BD19" s="233"/>
      <c r="BE19" s="112"/>
      <c r="BF19" s="113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5"/>
      <c r="BS19" s="65">
        <v>4</v>
      </c>
      <c r="BT19" s="66" t="s">
        <v>0</v>
      </c>
      <c r="BU19" s="69">
        <v>1</v>
      </c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6"/>
      <c r="CI19" s="181"/>
      <c r="CJ19" s="182"/>
      <c r="CK19" s="120"/>
      <c r="CL19" s="123"/>
      <c r="CM19" s="124"/>
      <c r="CN19" s="181" t="str">
        <f t="shared" si="2"/>
        <v/>
      </c>
      <c r="CO19" s="182"/>
      <c r="CP19" s="120" t="s">
        <v>3</v>
      </c>
      <c r="CQ19" s="123" t="str">
        <f t="shared" si="3"/>
        <v/>
      </c>
      <c r="CR19" s="124"/>
      <c r="CS19" s="21"/>
      <c r="CT19" s="21"/>
      <c r="CU19" s="21"/>
      <c r="CV19" s="21"/>
      <c r="CW19" s="21"/>
    </row>
    <row r="20" spans="1:101" s="2" customFormat="1" ht="15.95" customHeight="1" x14ac:dyDescent="0.25">
      <c r="A20" s="198">
        <v>11</v>
      </c>
      <c r="B20" s="199"/>
      <c r="C20" s="195" t="str">
        <f>IFERROR(IF(VLOOKUP(E$8,Spieler!A$1:Z$27,22,FALSE)=0,"",VLOOKUP(E$8,Spieler!A$1:Z$27,22,FALSE)),"")</f>
        <v/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6" t="str">
        <f>IFERROR(IF(VLOOKUP(E$8,Spieler!A$1:Z$27,23,FALSE)=0,"",VLOOKUP(E$8,Spieler!A$1:Z$27,23,FALSE)),"")</f>
        <v/>
      </c>
      <c r="Y20" s="196"/>
      <c r="Z20" s="196"/>
      <c r="AA20" s="197"/>
      <c r="AB20" s="234"/>
      <c r="AC20" s="198">
        <v>11</v>
      </c>
      <c r="AD20" s="200"/>
      <c r="AE20" s="195" t="str">
        <f>IFERROR(IF(VLOOKUP(AG$8,Spieler!A$1:Z$27,22,FALSE)=0,"",VLOOKUP(AG$8,Spieler!A$1:Z$27,22,FALSE)),"")</f>
        <v/>
      </c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 t="str">
        <f>IFERROR(IF(VLOOKUP(AG$8,Spieler!A$1:Z$27,23,FALSE)=0,"",VLOOKUP(AG$8,Spieler!A$1:Z$27,23,FALSE)),"")</f>
        <v/>
      </c>
      <c r="BA20" s="196"/>
      <c r="BB20" s="196"/>
      <c r="BC20" s="197"/>
      <c r="BD20" s="233"/>
      <c r="BE20" s="111" t="s">
        <v>189</v>
      </c>
      <c r="BF20" s="125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26"/>
      <c r="BS20" s="70">
        <v>1</v>
      </c>
      <c r="BT20" s="71" t="s">
        <v>0</v>
      </c>
      <c r="BU20" s="72">
        <v>3</v>
      </c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8"/>
      <c r="CI20" s="179"/>
      <c r="CJ20" s="180"/>
      <c r="CK20" s="119" t="s">
        <v>3</v>
      </c>
      <c r="CL20" s="121"/>
      <c r="CM20" s="122"/>
      <c r="CN20" s="179" t="str">
        <f t="shared" si="2"/>
        <v/>
      </c>
      <c r="CO20" s="180"/>
      <c r="CP20" s="119" t="s">
        <v>3</v>
      </c>
      <c r="CQ20" s="121" t="str">
        <f t="shared" si="3"/>
        <v/>
      </c>
      <c r="CR20" s="122"/>
      <c r="CS20" s="21"/>
      <c r="CT20" s="21"/>
      <c r="CU20" s="22"/>
      <c r="CV20" s="21"/>
      <c r="CW20" s="21"/>
    </row>
    <row r="21" spans="1:101" s="2" customFormat="1" ht="15.95" customHeight="1" thickBot="1" x14ac:dyDescent="0.3">
      <c r="A21" s="185">
        <v>12</v>
      </c>
      <c r="B21" s="186"/>
      <c r="C21" s="187" t="str">
        <f>IFERROR(IF(VLOOKUP(E$8,Spieler!A$1:Z$27,24,FALSE)=0,"",VLOOKUP(E$8,Spieler!A$1:Z$27,24,FALSE)),"")</f>
        <v/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 t="str">
        <f>IFERROR(IF(VLOOKUP(E$8,Spieler!A$1:Z$27,25,FALSE)=0,"",VLOOKUP(E$8,Spieler!A$1:Z$27,25,FALSE)),"")</f>
        <v/>
      </c>
      <c r="Y21" s="188"/>
      <c r="Z21" s="188"/>
      <c r="AA21" s="189"/>
      <c r="AB21" s="234"/>
      <c r="AC21" s="185">
        <v>12</v>
      </c>
      <c r="AD21" s="190"/>
      <c r="AE21" s="187" t="str">
        <f>IFERROR(IF(VLOOKUP(AG$8,Spieler!A$1:Z$27,24,FALSE)=0,"",VLOOKUP(AG$8,Spieler!A$1:Z$27,24,FALSE)),"")</f>
        <v/>
      </c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 t="str">
        <f>IFERROR(IF(VLOOKUP(AG$8,Spieler!A$1:Z$27,25,FALSE)=0,"",VLOOKUP(AG$8,Spieler!A$1:Z$27,25,FALSE)),"")</f>
        <v/>
      </c>
      <c r="BA21" s="188"/>
      <c r="BB21" s="188"/>
      <c r="BC21" s="189"/>
      <c r="BD21" s="233"/>
      <c r="BE21" s="112"/>
      <c r="BF21" s="113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5"/>
      <c r="BS21" s="65">
        <v>3</v>
      </c>
      <c r="BT21" s="66" t="s">
        <v>0</v>
      </c>
      <c r="BU21" s="69">
        <v>1</v>
      </c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6"/>
      <c r="CI21" s="181"/>
      <c r="CJ21" s="182"/>
      <c r="CK21" s="120"/>
      <c r="CL21" s="123"/>
      <c r="CM21" s="124"/>
      <c r="CN21" s="181" t="str">
        <f t="shared" si="2"/>
        <v/>
      </c>
      <c r="CO21" s="182"/>
      <c r="CP21" s="120" t="s">
        <v>3</v>
      </c>
      <c r="CQ21" s="123" t="str">
        <f t="shared" si="3"/>
        <v/>
      </c>
      <c r="CR21" s="124"/>
      <c r="CS21" s="21"/>
      <c r="CT21" s="21"/>
      <c r="CU21" s="22"/>
      <c r="CV21" s="21"/>
      <c r="CW21" s="21"/>
    </row>
    <row r="22" spans="1:101" s="2" customFormat="1" ht="15.95" customHeight="1" thickBot="1" x14ac:dyDescent="0.3">
      <c r="A22" s="41"/>
      <c r="B22" s="41"/>
      <c r="C22" s="41"/>
      <c r="D22" s="41"/>
      <c r="E22" s="41"/>
      <c r="F22" s="4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41"/>
      <c r="W22" s="41"/>
      <c r="X22" s="41"/>
      <c r="Y22" s="41"/>
      <c r="Z22" s="41"/>
      <c r="AA22" s="41"/>
      <c r="AB22" s="234"/>
      <c r="AC22" s="41"/>
      <c r="AD22" s="41"/>
      <c r="AE22" s="41"/>
      <c r="AF22" s="41"/>
      <c r="AG22" s="41"/>
      <c r="AH22" s="41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41"/>
      <c r="AY22" s="41"/>
      <c r="AZ22" s="41"/>
      <c r="BA22" s="41"/>
      <c r="BB22" s="41"/>
      <c r="BC22" s="41"/>
      <c r="BD22" s="233"/>
      <c r="BE22" s="111" t="s">
        <v>190</v>
      </c>
      <c r="BF22" s="125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26"/>
      <c r="BS22" s="70">
        <v>2</v>
      </c>
      <c r="BT22" s="71" t="s">
        <v>0</v>
      </c>
      <c r="BU22" s="72">
        <v>4</v>
      </c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8"/>
      <c r="CI22" s="179"/>
      <c r="CJ22" s="180"/>
      <c r="CK22" s="119" t="s">
        <v>3</v>
      </c>
      <c r="CL22" s="121"/>
      <c r="CM22" s="122"/>
      <c r="CN22" s="179" t="str">
        <f t="shared" si="2"/>
        <v/>
      </c>
      <c r="CO22" s="180"/>
      <c r="CP22" s="119" t="s">
        <v>3</v>
      </c>
      <c r="CQ22" s="121" t="str">
        <f t="shared" si="3"/>
        <v/>
      </c>
      <c r="CR22" s="122"/>
      <c r="CS22" s="21"/>
      <c r="CT22" s="21"/>
      <c r="CU22" s="21"/>
      <c r="CV22" s="21"/>
      <c r="CW22" s="21"/>
    </row>
    <row r="23" spans="1:101" s="2" customFormat="1" ht="15.95" customHeight="1" thickBot="1" x14ac:dyDescent="0.3">
      <c r="A23" s="74" t="s">
        <v>129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  <c r="AB23" s="234"/>
      <c r="AC23" s="77" t="s">
        <v>131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9"/>
      <c r="BD23" s="233"/>
      <c r="BE23" s="112"/>
      <c r="BF23" s="113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5"/>
      <c r="BS23" s="65">
        <v>4</v>
      </c>
      <c r="BT23" s="66" t="s">
        <v>0</v>
      </c>
      <c r="BU23" s="69">
        <v>2</v>
      </c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6"/>
      <c r="CI23" s="181"/>
      <c r="CJ23" s="182"/>
      <c r="CK23" s="120"/>
      <c r="CL23" s="123"/>
      <c r="CM23" s="124"/>
      <c r="CN23" s="181" t="str">
        <f t="shared" si="2"/>
        <v/>
      </c>
      <c r="CO23" s="182"/>
      <c r="CP23" s="120" t="s">
        <v>3</v>
      </c>
      <c r="CQ23" s="123" t="str">
        <f t="shared" si="3"/>
        <v/>
      </c>
      <c r="CR23" s="124"/>
      <c r="CS23" s="21"/>
      <c r="CT23" s="21"/>
      <c r="CU23" s="21"/>
      <c r="CV23" s="21"/>
      <c r="CW23" s="21"/>
    </row>
    <row r="24" spans="1:101" s="2" customFormat="1" ht="15.95" customHeight="1" thickBot="1" x14ac:dyDescent="0.3">
      <c r="A24" s="222" t="s">
        <v>201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4"/>
      <c r="AB24" s="234"/>
      <c r="AC24" s="222" t="s">
        <v>200</v>
      </c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4"/>
      <c r="BD24" s="233"/>
      <c r="BE24" s="74" t="s">
        <v>192</v>
      </c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4" t="s">
        <v>1</v>
      </c>
      <c r="CJ24" s="75"/>
      <c r="CK24" s="75"/>
      <c r="CL24" s="75"/>
      <c r="CM24" s="75"/>
      <c r="CN24" s="74" t="s">
        <v>2</v>
      </c>
      <c r="CO24" s="75"/>
      <c r="CP24" s="75"/>
      <c r="CQ24" s="75"/>
      <c r="CR24" s="76"/>
      <c r="CS24" s="21"/>
      <c r="CT24" s="21"/>
      <c r="CU24" s="22"/>
      <c r="CV24" s="21"/>
      <c r="CW24" s="21"/>
    </row>
    <row r="25" spans="1:101" s="2" customFormat="1" ht="15.95" customHeight="1" x14ac:dyDescent="0.25">
      <c r="A25" s="225"/>
      <c r="B25" s="149"/>
      <c r="C25" s="149"/>
      <c r="D25" s="149"/>
      <c r="E25" s="243" t="s">
        <v>47</v>
      </c>
      <c r="F25" s="149"/>
      <c r="G25" s="149"/>
      <c r="H25" s="149"/>
      <c r="I25" s="226"/>
      <c r="J25" s="148"/>
      <c r="K25" s="149"/>
      <c r="L25" s="149"/>
      <c r="M25" s="149"/>
      <c r="N25" s="243" t="s">
        <v>47</v>
      </c>
      <c r="O25" s="149"/>
      <c r="P25" s="149"/>
      <c r="Q25" s="149"/>
      <c r="R25" s="226"/>
      <c r="S25" s="148"/>
      <c r="T25" s="149"/>
      <c r="U25" s="149"/>
      <c r="V25" s="149"/>
      <c r="W25" s="243" t="s">
        <v>47</v>
      </c>
      <c r="X25" s="149"/>
      <c r="Y25" s="149"/>
      <c r="Z25" s="149"/>
      <c r="AA25" s="150"/>
      <c r="AB25" s="234"/>
      <c r="AC25" s="225"/>
      <c r="AD25" s="149"/>
      <c r="AE25" s="149"/>
      <c r="AF25" s="149"/>
      <c r="AG25" s="243" t="s">
        <v>47</v>
      </c>
      <c r="AH25" s="149"/>
      <c r="AI25" s="149"/>
      <c r="AJ25" s="149"/>
      <c r="AK25" s="226"/>
      <c r="AL25" s="148"/>
      <c r="AM25" s="149"/>
      <c r="AN25" s="149"/>
      <c r="AO25" s="149"/>
      <c r="AP25" s="243" t="s">
        <v>47</v>
      </c>
      <c r="AQ25" s="149"/>
      <c r="AR25" s="149"/>
      <c r="AS25" s="149"/>
      <c r="AT25" s="226"/>
      <c r="AU25" s="148"/>
      <c r="AV25" s="149"/>
      <c r="AW25" s="149"/>
      <c r="AX25" s="149"/>
      <c r="AY25" s="243" t="s">
        <v>47</v>
      </c>
      <c r="AZ25" s="149"/>
      <c r="BA25" s="149"/>
      <c r="BB25" s="149"/>
      <c r="BC25" s="150"/>
      <c r="BD25" s="233"/>
      <c r="BE25" s="33">
        <v>5</v>
      </c>
      <c r="BF25" s="191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3"/>
      <c r="BS25" s="59">
        <v>1</v>
      </c>
      <c r="BT25" s="60" t="s">
        <v>0</v>
      </c>
      <c r="BU25" s="68">
        <v>4</v>
      </c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4"/>
      <c r="CI25" s="166"/>
      <c r="CJ25" s="167"/>
      <c r="CK25" s="34" t="s">
        <v>3</v>
      </c>
      <c r="CL25" s="168"/>
      <c r="CM25" s="169"/>
      <c r="CN25" s="166" t="str">
        <f>IF(ISBLANK(CI25),"",IF(CI25&gt;CL25,1,0))</f>
        <v/>
      </c>
      <c r="CO25" s="167"/>
      <c r="CP25" s="34" t="s">
        <v>3</v>
      </c>
      <c r="CQ25" s="168" t="str">
        <f>IF(ISBLANK(CI25),"",IF(CL25&gt;CI25,1,0))</f>
        <v/>
      </c>
      <c r="CR25" s="169"/>
      <c r="CS25" s="21"/>
      <c r="CT25" s="21"/>
      <c r="CU25" s="22"/>
      <c r="CV25" s="21"/>
      <c r="CW25" s="21"/>
    </row>
    <row r="26" spans="1:101" s="2" customFormat="1" ht="15.95" customHeight="1" x14ac:dyDescent="0.25">
      <c r="A26" s="183"/>
      <c r="B26" s="176"/>
      <c r="C26" s="176"/>
      <c r="D26" s="176"/>
      <c r="E26" s="244" t="s">
        <v>47</v>
      </c>
      <c r="F26" s="176"/>
      <c r="G26" s="176"/>
      <c r="H26" s="176"/>
      <c r="I26" s="177"/>
      <c r="J26" s="178"/>
      <c r="K26" s="176"/>
      <c r="L26" s="176"/>
      <c r="M26" s="176"/>
      <c r="N26" s="244" t="s">
        <v>47</v>
      </c>
      <c r="O26" s="176"/>
      <c r="P26" s="176"/>
      <c r="Q26" s="176"/>
      <c r="R26" s="177"/>
      <c r="S26" s="178"/>
      <c r="T26" s="176"/>
      <c r="U26" s="176"/>
      <c r="V26" s="176"/>
      <c r="W26" s="244" t="s">
        <v>47</v>
      </c>
      <c r="X26" s="176"/>
      <c r="Y26" s="176"/>
      <c r="Z26" s="176"/>
      <c r="AA26" s="184"/>
      <c r="AB26" s="234"/>
      <c r="AC26" s="183"/>
      <c r="AD26" s="176"/>
      <c r="AE26" s="176"/>
      <c r="AF26" s="176"/>
      <c r="AG26" s="244" t="s">
        <v>47</v>
      </c>
      <c r="AH26" s="176"/>
      <c r="AI26" s="176"/>
      <c r="AJ26" s="176"/>
      <c r="AK26" s="177"/>
      <c r="AL26" s="178"/>
      <c r="AM26" s="176"/>
      <c r="AN26" s="176"/>
      <c r="AO26" s="176"/>
      <c r="AP26" s="244" t="s">
        <v>47</v>
      </c>
      <c r="AQ26" s="176"/>
      <c r="AR26" s="176"/>
      <c r="AS26" s="176"/>
      <c r="AT26" s="177"/>
      <c r="AU26" s="178"/>
      <c r="AV26" s="176"/>
      <c r="AW26" s="176"/>
      <c r="AX26" s="176"/>
      <c r="AY26" s="244" t="s">
        <v>47</v>
      </c>
      <c r="AZ26" s="176"/>
      <c r="BA26" s="176"/>
      <c r="BB26" s="176"/>
      <c r="BC26" s="184"/>
      <c r="BD26" s="233"/>
      <c r="BE26" s="35">
        <v>6</v>
      </c>
      <c r="BF26" s="162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4"/>
      <c r="BS26" s="62">
        <v>3</v>
      </c>
      <c r="BT26" s="63" t="s">
        <v>0</v>
      </c>
      <c r="BU26" s="73">
        <v>2</v>
      </c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5"/>
      <c r="CI26" s="166"/>
      <c r="CJ26" s="167"/>
      <c r="CK26" s="34" t="s">
        <v>3</v>
      </c>
      <c r="CL26" s="168"/>
      <c r="CM26" s="169"/>
      <c r="CN26" s="166" t="str">
        <f t="shared" ref="CN26" si="4">IF(ISBLANK(CI26),"",IF(CI26&gt;CL26,1,0))</f>
        <v/>
      </c>
      <c r="CO26" s="167"/>
      <c r="CP26" s="34" t="s">
        <v>3</v>
      </c>
      <c r="CQ26" s="168" t="str">
        <f t="shared" ref="CQ26" si="5">IF(ISBLANK(CI26),"",IF(CL26&gt;CI26,1,0))</f>
        <v/>
      </c>
      <c r="CR26" s="169"/>
    </row>
    <row r="27" spans="1:101" s="2" customFormat="1" ht="15.95" customHeight="1" thickBot="1" x14ac:dyDescent="0.3">
      <c r="A27" s="175"/>
      <c r="B27" s="160"/>
      <c r="C27" s="160"/>
      <c r="D27" s="160"/>
      <c r="E27" s="245" t="s">
        <v>47</v>
      </c>
      <c r="F27" s="160"/>
      <c r="G27" s="160"/>
      <c r="H27" s="160"/>
      <c r="I27" s="174"/>
      <c r="J27" s="159"/>
      <c r="K27" s="160"/>
      <c r="L27" s="160"/>
      <c r="M27" s="160"/>
      <c r="N27" s="245" t="s">
        <v>47</v>
      </c>
      <c r="O27" s="160"/>
      <c r="P27" s="160"/>
      <c r="Q27" s="160"/>
      <c r="R27" s="174"/>
      <c r="S27" s="159"/>
      <c r="T27" s="160"/>
      <c r="U27" s="160"/>
      <c r="V27" s="160"/>
      <c r="W27" s="245" t="s">
        <v>47</v>
      </c>
      <c r="X27" s="160"/>
      <c r="Y27" s="160"/>
      <c r="Z27" s="160"/>
      <c r="AA27" s="161"/>
      <c r="AB27" s="234"/>
      <c r="AC27" s="175"/>
      <c r="AD27" s="160"/>
      <c r="AE27" s="160"/>
      <c r="AF27" s="160"/>
      <c r="AG27" s="245" t="s">
        <v>47</v>
      </c>
      <c r="AH27" s="160"/>
      <c r="AI27" s="160"/>
      <c r="AJ27" s="160"/>
      <c r="AK27" s="174"/>
      <c r="AL27" s="159"/>
      <c r="AM27" s="160"/>
      <c r="AN27" s="160"/>
      <c r="AO27" s="160"/>
      <c r="AP27" s="245" t="s">
        <v>47</v>
      </c>
      <c r="AQ27" s="160"/>
      <c r="AR27" s="160"/>
      <c r="AS27" s="160"/>
      <c r="AT27" s="174"/>
      <c r="AU27" s="159"/>
      <c r="AV27" s="160"/>
      <c r="AW27" s="160"/>
      <c r="AX27" s="160"/>
      <c r="AY27" s="245" t="s">
        <v>47</v>
      </c>
      <c r="AZ27" s="160"/>
      <c r="BA27" s="160"/>
      <c r="BB27" s="160"/>
      <c r="BC27" s="161"/>
      <c r="BD27" s="233"/>
      <c r="BE27" s="35">
        <v>7</v>
      </c>
      <c r="BF27" s="162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4"/>
      <c r="BS27" s="62">
        <v>4</v>
      </c>
      <c r="BT27" s="63" t="s">
        <v>0</v>
      </c>
      <c r="BU27" s="73">
        <v>3</v>
      </c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5"/>
      <c r="CI27" s="166"/>
      <c r="CJ27" s="167"/>
      <c r="CK27" s="34" t="s">
        <v>3</v>
      </c>
      <c r="CL27" s="168"/>
      <c r="CM27" s="169"/>
      <c r="CN27" s="166" t="str">
        <f t="shared" ref="CN27" si="6">IF(ISBLANK(CI27),"",IF(CI27&gt;CL27,1,0))</f>
        <v/>
      </c>
      <c r="CO27" s="167"/>
      <c r="CP27" s="34" t="s">
        <v>3</v>
      </c>
      <c r="CQ27" s="168" t="str">
        <f t="shared" ref="CQ27" si="7">IF(ISBLANK(CI27),"",IF(CL27&gt;CI27,1,0))</f>
        <v/>
      </c>
      <c r="CR27" s="169"/>
    </row>
    <row r="28" spans="1:101" s="2" customFormat="1" ht="15.95" customHeight="1" thickBot="1" x14ac:dyDescent="0.3">
      <c r="A28" s="41"/>
      <c r="B28" s="41"/>
      <c r="C28" s="41"/>
      <c r="D28" s="41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41"/>
      <c r="Y28" s="41"/>
      <c r="Z28" s="41"/>
      <c r="AA28" s="41"/>
      <c r="AB28" s="234"/>
      <c r="AC28" s="41"/>
      <c r="AD28" s="41"/>
      <c r="AE28" s="41"/>
      <c r="AF28" s="41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41"/>
      <c r="BA28" s="41"/>
      <c r="BB28" s="41"/>
      <c r="BC28" s="41"/>
      <c r="BD28" s="233"/>
      <c r="BE28" s="36">
        <v>8</v>
      </c>
      <c r="BF28" s="113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5"/>
      <c r="BS28" s="65">
        <v>2</v>
      </c>
      <c r="BT28" s="66" t="s">
        <v>0</v>
      </c>
      <c r="BU28" s="69">
        <v>1</v>
      </c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6"/>
      <c r="CI28" s="235"/>
      <c r="CJ28" s="236"/>
      <c r="CK28" s="58" t="s">
        <v>3</v>
      </c>
      <c r="CL28" s="237"/>
      <c r="CM28" s="238"/>
      <c r="CN28" s="235" t="str">
        <f>IF(ISBLANK(CI28),"",IF(CI28&gt;CL28,1,0))</f>
        <v/>
      </c>
      <c r="CO28" s="236"/>
      <c r="CP28" s="58" t="s">
        <v>3</v>
      </c>
      <c r="CQ28" s="237" t="str">
        <f>IF(ISBLANK(CI28),"",IF(CL28&gt;CI28,1,0))</f>
        <v/>
      </c>
      <c r="CR28" s="238"/>
    </row>
    <row r="29" spans="1:101" s="2" customFormat="1" ht="15.95" customHeight="1" thickBot="1" x14ac:dyDescent="0.3">
      <c r="A29" s="74" t="s">
        <v>202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6"/>
      <c r="AB29" s="234"/>
      <c r="AC29" s="74" t="s">
        <v>202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6"/>
      <c r="BD29" s="233"/>
      <c r="BE29" s="242"/>
      <c r="BF29" s="242"/>
      <c r="BG29" s="242"/>
      <c r="BH29" s="242"/>
      <c r="BI29" s="242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</row>
    <row r="30" spans="1:101" s="2" customFormat="1" ht="15.95" customHeight="1" thickBot="1" x14ac:dyDescent="0.3">
      <c r="A30" s="171"/>
      <c r="B30" s="128"/>
      <c r="C30" s="170"/>
      <c r="D30" s="127"/>
      <c r="E30" s="128"/>
      <c r="F30" s="170"/>
      <c r="G30" s="127"/>
      <c r="H30" s="128"/>
      <c r="I30" s="170"/>
      <c r="J30" s="127"/>
      <c r="K30" s="128"/>
      <c r="L30" s="170"/>
      <c r="M30" s="127"/>
      <c r="N30" s="128"/>
      <c r="O30" s="170"/>
      <c r="P30" s="127"/>
      <c r="Q30" s="128"/>
      <c r="R30" s="170"/>
      <c r="S30" s="127"/>
      <c r="T30" s="128"/>
      <c r="U30" s="170"/>
      <c r="V30" s="127"/>
      <c r="W30" s="128"/>
      <c r="X30" s="170"/>
      <c r="Y30" s="127"/>
      <c r="Z30" s="128"/>
      <c r="AA30" s="129"/>
      <c r="AB30" s="234"/>
      <c r="AC30" s="171"/>
      <c r="AD30" s="128"/>
      <c r="AE30" s="170"/>
      <c r="AF30" s="127"/>
      <c r="AG30" s="128"/>
      <c r="AH30" s="170"/>
      <c r="AI30" s="127"/>
      <c r="AJ30" s="128"/>
      <c r="AK30" s="170"/>
      <c r="AL30" s="127"/>
      <c r="AM30" s="128"/>
      <c r="AN30" s="170"/>
      <c r="AO30" s="127"/>
      <c r="AP30" s="128"/>
      <c r="AQ30" s="170"/>
      <c r="AR30" s="127"/>
      <c r="AS30" s="128"/>
      <c r="AT30" s="170"/>
      <c r="AU30" s="127"/>
      <c r="AV30" s="128"/>
      <c r="AW30" s="170"/>
      <c r="AX30" s="127"/>
      <c r="AY30" s="128"/>
      <c r="AZ30" s="170"/>
      <c r="BA30" s="127"/>
      <c r="BB30" s="128"/>
      <c r="BC30" s="129"/>
      <c r="BD30" s="23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U30" s="179" t="str">
        <f>IF(ISBLANK(CI11),"",SUM(CI11:CJ28))</f>
        <v/>
      </c>
      <c r="BV30" s="180"/>
      <c r="BW30" s="180"/>
      <c r="BX30" s="180"/>
      <c r="BY30" s="180"/>
      <c r="BZ30" s="254" t="s">
        <v>3</v>
      </c>
      <c r="CA30" s="121" t="str">
        <f>IF(ISBLANK(CI11),"",SUM(CL11:CM28))</f>
        <v/>
      </c>
      <c r="CB30" s="121"/>
      <c r="CC30" s="121"/>
      <c r="CD30" s="121"/>
      <c r="CE30" s="122"/>
      <c r="CF30" s="37"/>
      <c r="CG30" s="37"/>
      <c r="CH30" s="179" t="str">
        <f>IF(ISBLANK(CI11),"",SUM(CN11:CO28))</f>
        <v/>
      </c>
      <c r="CI30" s="180"/>
      <c r="CJ30" s="180"/>
      <c r="CK30" s="180"/>
      <c r="CL30" s="180"/>
      <c r="CM30" s="254" t="s">
        <v>3</v>
      </c>
      <c r="CN30" s="121" t="str">
        <f>IF(ISBLANK(CI11),"",SUM(CQ11:CR28))</f>
        <v/>
      </c>
      <c r="CO30" s="121"/>
      <c r="CP30" s="121"/>
      <c r="CQ30" s="121"/>
      <c r="CR30" s="122"/>
    </row>
    <row r="31" spans="1:101" s="2" customFormat="1" ht="9.9499999999999993" customHeight="1" thickBot="1" x14ac:dyDescent="0.3">
      <c r="A31" s="41"/>
      <c r="B31" s="41"/>
      <c r="C31" s="41"/>
      <c r="D31" s="41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1"/>
      <c r="Y31" s="41"/>
      <c r="Z31" s="41"/>
      <c r="AA31" s="41"/>
      <c r="AB31" s="234"/>
      <c r="AC31" s="41"/>
      <c r="AD31" s="41"/>
      <c r="AE31" s="41"/>
      <c r="AF31" s="41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1"/>
      <c r="BA31" s="41"/>
      <c r="BB31" s="41"/>
      <c r="BC31" s="41"/>
      <c r="BD31" s="23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U31" s="181"/>
      <c r="BV31" s="182"/>
      <c r="BW31" s="182"/>
      <c r="BX31" s="182"/>
      <c r="BY31" s="182"/>
      <c r="BZ31" s="255"/>
      <c r="CA31" s="123"/>
      <c r="CB31" s="123"/>
      <c r="CC31" s="123"/>
      <c r="CD31" s="123"/>
      <c r="CE31" s="124"/>
      <c r="CF31" s="37"/>
      <c r="CG31" s="37"/>
      <c r="CH31" s="181"/>
      <c r="CI31" s="182"/>
      <c r="CJ31" s="182"/>
      <c r="CK31" s="182"/>
      <c r="CL31" s="182"/>
      <c r="CM31" s="255"/>
      <c r="CN31" s="123"/>
      <c r="CO31" s="123"/>
      <c r="CP31" s="123"/>
      <c r="CQ31" s="123"/>
      <c r="CR31" s="124"/>
    </row>
    <row r="32" spans="1:101" s="2" customFormat="1" ht="15.95" customHeight="1" x14ac:dyDescent="0.25">
      <c r="A32" s="74" t="s">
        <v>203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/>
      <c r="AB32" s="234"/>
      <c r="AC32" s="74" t="s">
        <v>203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6"/>
      <c r="BD32" s="233"/>
      <c r="BR32" s="23"/>
      <c r="BU32" s="119" t="s">
        <v>1</v>
      </c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H32" s="119" t="s">
        <v>2</v>
      </c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</row>
    <row r="33" spans="1:94" s="2" customFormat="1" ht="15.95" customHeight="1" thickBot="1" x14ac:dyDescent="0.3">
      <c r="A33" s="171"/>
      <c r="B33" s="128"/>
      <c r="C33" s="170"/>
      <c r="D33" s="127"/>
      <c r="E33" s="128"/>
      <c r="F33" s="170"/>
      <c r="G33" s="127"/>
      <c r="H33" s="128"/>
      <c r="I33" s="170"/>
      <c r="J33" s="127"/>
      <c r="K33" s="128"/>
      <c r="L33" s="170"/>
      <c r="M33" s="127"/>
      <c r="N33" s="128"/>
      <c r="O33" s="170"/>
      <c r="P33" s="127"/>
      <c r="Q33" s="128"/>
      <c r="R33" s="170"/>
      <c r="S33" s="127"/>
      <c r="T33" s="128"/>
      <c r="U33" s="170"/>
      <c r="V33" s="127"/>
      <c r="W33" s="128"/>
      <c r="X33" s="170"/>
      <c r="Y33" s="127"/>
      <c r="Z33" s="128"/>
      <c r="AA33" s="129"/>
      <c r="AB33" s="234"/>
      <c r="AC33" s="171"/>
      <c r="AD33" s="128"/>
      <c r="AE33" s="170"/>
      <c r="AF33" s="127"/>
      <c r="AG33" s="128"/>
      <c r="AH33" s="170"/>
      <c r="AI33" s="127"/>
      <c r="AJ33" s="128"/>
      <c r="AK33" s="170"/>
      <c r="AL33" s="127"/>
      <c r="AM33" s="128"/>
      <c r="AN33" s="170"/>
      <c r="AO33" s="127"/>
      <c r="AP33" s="128"/>
      <c r="AQ33" s="170"/>
      <c r="AR33" s="127"/>
      <c r="AS33" s="128"/>
      <c r="AT33" s="170"/>
      <c r="AU33" s="127"/>
      <c r="AV33" s="128"/>
      <c r="AW33" s="170"/>
      <c r="AX33" s="127"/>
      <c r="AY33" s="128"/>
      <c r="AZ33" s="170"/>
      <c r="BA33" s="127"/>
      <c r="BB33" s="128"/>
      <c r="BC33" s="129"/>
      <c r="BD33" s="233"/>
    </row>
    <row r="34" spans="1:94" s="2" customFormat="1" ht="9.9499999999999993" customHeight="1" thickBot="1" x14ac:dyDescent="0.3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234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233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</row>
    <row r="35" spans="1:94" s="2" customFormat="1" ht="15.95" customHeight="1" thickBot="1" x14ac:dyDescent="0.3">
      <c r="A35" s="134" t="s">
        <v>130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6"/>
      <c r="L35" s="140">
        <v>1</v>
      </c>
      <c r="M35" s="141"/>
      <c r="N35" s="142" t="s">
        <v>185</v>
      </c>
      <c r="O35" s="143"/>
      <c r="P35" s="144"/>
      <c r="Q35" s="145"/>
      <c r="R35" s="145"/>
      <c r="S35" s="146"/>
      <c r="T35" s="142" t="s">
        <v>186</v>
      </c>
      <c r="U35" s="147"/>
      <c r="V35" s="147"/>
      <c r="W35" s="143"/>
      <c r="X35" s="148"/>
      <c r="Y35" s="149"/>
      <c r="Z35" s="149"/>
      <c r="AA35" s="150"/>
      <c r="AB35" s="234"/>
      <c r="AC35" s="134" t="s">
        <v>132</v>
      </c>
      <c r="AD35" s="135"/>
      <c r="AE35" s="135"/>
      <c r="AF35" s="135"/>
      <c r="AG35" s="135"/>
      <c r="AH35" s="135"/>
      <c r="AI35" s="135"/>
      <c r="AJ35" s="135"/>
      <c r="AK35" s="135"/>
      <c r="AL35" s="135"/>
      <c r="AM35" s="136"/>
      <c r="AN35" s="140">
        <v>1</v>
      </c>
      <c r="AO35" s="141"/>
      <c r="AP35" s="142" t="s">
        <v>185</v>
      </c>
      <c r="AQ35" s="143"/>
      <c r="AR35" s="144"/>
      <c r="AS35" s="145"/>
      <c r="AT35" s="145"/>
      <c r="AU35" s="146"/>
      <c r="AV35" s="142" t="s">
        <v>186</v>
      </c>
      <c r="AW35" s="147"/>
      <c r="AX35" s="147"/>
      <c r="AY35" s="143"/>
      <c r="AZ35" s="148"/>
      <c r="BA35" s="149"/>
      <c r="BB35" s="149"/>
      <c r="BC35" s="150"/>
      <c r="BD35" s="233"/>
      <c r="BE35" s="23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</row>
    <row r="36" spans="1:94" s="2" customFormat="1" ht="15.95" customHeight="1" thickBot="1" x14ac:dyDescent="0.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  <c r="L36" s="151">
        <v>2</v>
      </c>
      <c r="M36" s="152"/>
      <c r="N36" s="153" t="s">
        <v>185</v>
      </c>
      <c r="O36" s="154"/>
      <c r="P36" s="155"/>
      <c r="Q36" s="156"/>
      <c r="R36" s="156"/>
      <c r="S36" s="157"/>
      <c r="T36" s="153" t="s">
        <v>186</v>
      </c>
      <c r="U36" s="158"/>
      <c r="V36" s="158"/>
      <c r="W36" s="154"/>
      <c r="X36" s="159"/>
      <c r="Y36" s="160"/>
      <c r="Z36" s="160"/>
      <c r="AA36" s="161"/>
      <c r="AB36" s="234"/>
      <c r="AC36" s="137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151">
        <v>2</v>
      </c>
      <c r="AO36" s="152"/>
      <c r="AP36" s="153" t="s">
        <v>185</v>
      </c>
      <c r="AQ36" s="154"/>
      <c r="AR36" s="155"/>
      <c r="AS36" s="156"/>
      <c r="AT36" s="156"/>
      <c r="AU36" s="157"/>
      <c r="AV36" s="153" t="s">
        <v>186</v>
      </c>
      <c r="AW36" s="158"/>
      <c r="AX36" s="158"/>
      <c r="AY36" s="154"/>
      <c r="AZ36" s="159"/>
      <c r="BA36" s="160"/>
      <c r="BB36" s="160"/>
      <c r="BC36" s="161"/>
      <c r="BD36" s="233"/>
      <c r="BE36" s="23"/>
      <c r="BJ36" s="133" t="s">
        <v>133</v>
      </c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CC36" s="133" t="s">
        <v>48</v>
      </c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</row>
    <row r="37" spans="1:94" ht="15.95" customHeight="1" x14ac:dyDescent="0.25"/>
    <row r="38" spans="1:94" ht="15.95" customHeight="1" x14ac:dyDescent="0.25"/>
    <row r="39" spans="1:94" ht="15.95" customHeight="1" x14ac:dyDescent="0.25"/>
    <row r="40" spans="1:94" ht="15.95" customHeight="1" x14ac:dyDescent="0.25"/>
    <row r="41" spans="1:94" ht="15.95" customHeight="1" x14ac:dyDescent="0.25"/>
    <row r="42" spans="1:94" ht="15.95" customHeight="1" x14ac:dyDescent="0.25"/>
    <row r="43" spans="1:94" ht="15.95" customHeight="1" x14ac:dyDescent="0.25"/>
    <row r="44" spans="1:94" ht="15.95" customHeight="1" x14ac:dyDescent="0.25"/>
    <row r="45" spans="1:94" ht="15.95" customHeight="1" x14ac:dyDescent="0.25"/>
    <row r="46" spans="1:94" ht="15.95" customHeight="1" x14ac:dyDescent="0.25"/>
    <row r="47" spans="1:94" ht="15.95" customHeight="1" x14ac:dyDescent="0.25"/>
    <row r="48" spans="1:9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</sheetData>
  <sheetProtection algorithmName="SHA-512" hashValue="PjVViOni1lPa7n70smLGL8eCpy+L8WbR98tB+uKADTHBx+HIX0qdj3azl6q/ZDOk5vwQrmvxnspv8nxYqWZ3Ig==" saltValue="HBpLW0I7/qVP8Le14mSvHQ==" spinCount="100000" sheet="1" objects="1" scenarios="1"/>
  <mergeCells count="324">
    <mergeCell ref="CN25:CO25"/>
    <mergeCell ref="CQ25:CR25"/>
    <mergeCell ref="CN20:CO21"/>
    <mergeCell ref="CN10:CR10"/>
    <mergeCell ref="CI10:CM10"/>
    <mergeCell ref="BE29:CR29"/>
    <mergeCell ref="CQ22:CR23"/>
    <mergeCell ref="CN24:CR24"/>
    <mergeCell ref="CP20:CP21"/>
    <mergeCell ref="CN22:CO23"/>
    <mergeCell ref="CP22:CP23"/>
    <mergeCell ref="CI25:CJ25"/>
    <mergeCell ref="CL25:CM25"/>
    <mergeCell ref="CI20:CJ21"/>
    <mergeCell ref="CL28:CM28"/>
    <mergeCell ref="CN28:CO28"/>
    <mergeCell ref="CQ28:CR28"/>
    <mergeCell ref="BF26:BR26"/>
    <mergeCell ref="CN26:CO26"/>
    <mergeCell ref="CQ26:CR26"/>
    <mergeCell ref="BV26:CH26"/>
    <mergeCell ref="CI26:CJ26"/>
    <mergeCell ref="CL26:CM26"/>
    <mergeCell ref="CN27:CO27"/>
    <mergeCell ref="CQ27:CR27"/>
    <mergeCell ref="C10:W10"/>
    <mergeCell ref="E9:W9"/>
    <mergeCell ref="E8:W8"/>
    <mergeCell ref="AZ10:BC10"/>
    <mergeCell ref="BV14:CH14"/>
    <mergeCell ref="A10:B10"/>
    <mergeCell ref="BV20:CH20"/>
    <mergeCell ref="BV22:CH22"/>
    <mergeCell ref="A34:AA34"/>
    <mergeCell ref="AC34:BC34"/>
    <mergeCell ref="BD8:BD36"/>
    <mergeCell ref="AB8:AB36"/>
    <mergeCell ref="X25:AA25"/>
    <mergeCell ref="AC25:AF25"/>
    <mergeCell ref="AH25:AK25"/>
    <mergeCell ref="AL25:AO25"/>
    <mergeCell ref="AQ25:AT25"/>
    <mergeCell ref="BE16:BE17"/>
    <mergeCell ref="AU25:AX25"/>
    <mergeCell ref="AZ25:BC25"/>
    <mergeCell ref="CI22:CJ23"/>
    <mergeCell ref="CK22:CK23"/>
    <mergeCell ref="A24:AA24"/>
    <mergeCell ref="AC24:BC24"/>
    <mergeCell ref="G22:U22"/>
    <mergeCell ref="A25:D25"/>
    <mergeCell ref="F25:I25"/>
    <mergeCell ref="J25:M25"/>
    <mergeCell ref="O25:R25"/>
    <mergeCell ref="S25:V25"/>
    <mergeCell ref="AI22:AW22"/>
    <mergeCell ref="BV23:CH23"/>
    <mergeCell ref="CI18:CJ19"/>
    <mergeCell ref="BE18:BE19"/>
    <mergeCell ref="BO6:CA6"/>
    <mergeCell ref="CI11:CJ11"/>
    <mergeCell ref="CL11:CM11"/>
    <mergeCell ref="BF18:BR18"/>
    <mergeCell ref="BF16:BR16"/>
    <mergeCell ref="BV16:CH16"/>
    <mergeCell ref="CQ14:CR14"/>
    <mergeCell ref="BE15:CH15"/>
    <mergeCell ref="CI15:CM15"/>
    <mergeCell ref="CN15:CR15"/>
    <mergeCell ref="CI16:CJ17"/>
    <mergeCell ref="CK16:CK17"/>
    <mergeCell ref="CL16:CM17"/>
    <mergeCell ref="CN16:CO17"/>
    <mergeCell ref="CP16:CP17"/>
    <mergeCell ref="CN14:CO14"/>
    <mergeCell ref="BV11:CH11"/>
    <mergeCell ref="BV12:CH12"/>
    <mergeCell ref="CI12:CJ12"/>
    <mergeCell ref="CL12:CM12"/>
    <mergeCell ref="CN12:CO12"/>
    <mergeCell ref="CQ12:CR12"/>
    <mergeCell ref="CN11:CO11"/>
    <mergeCell ref="CQ13:CR13"/>
    <mergeCell ref="BF11:BR11"/>
    <mergeCell ref="BF14:BR14"/>
    <mergeCell ref="CK18:CK19"/>
    <mergeCell ref="CL18:CM19"/>
    <mergeCell ref="CN18:CO19"/>
    <mergeCell ref="BF19:BR19"/>
    <mergeCell ref="BU9:CH9"/>
    <mergeCell ref="BF12:BR12"/>
    <mergeCell ref="BE10:CH10"/>
    <mergeCell ref="CQ16:CR17"/>
    <mergeCell ref="CI14:CJ14"/>
    <mergeCell ref="CL14:CM14"/>
    <mergeCell ref="CN13:CO13"/>
    <mergeCell ref="X10:AA10"/>
    <mergeCell ref="AE19:AY19"/>
    <mergeCell ref="AC19:AD19"/>
    <mergeCell ref="AE20:AY20"/>
    <mergeCell ref="AZ19:BC19"/>
    <mergeCell ref="AE17:AY17"/>
    <mergeCell ref="AZ20:BC20"/>
    <mergeCell ref="AC20:AD20"/>
    <mergeCell ref="AC17:AD17"/>
    <mergeCell ref="AE18:AY18"/>
    <mergeCell ref="AZ17:BC17"/>
    <mergeCell ref="AZ18:BC18"/>
    <mergeCell ref="AC18:AD18"/>
    <mergeCell ref="AZ11:BC11"/>
    <mergeCell ref="AC13:AD13"/>
    <mergeCell ref="AC14:AD14"/>
    <mergeCell ref="AC15:AD15"/>
    <mergeCell ref="AZ13:BC13"/>
    <mergeCell ref="AC12:AD12"/>
    <mergeCell ref="AC10:AD10"/>
    <mergeCell ref="AC11:AD11"/>
    <mergeCell ref="AE10:AY10"/>
    <mergeCell ref="AE11:AY11"/>
    <mergeCell ref="AZ14:BC14"/>
    <mergeCell ref="AC16:AD16"/>
    <mergeCell ref="AZ16:BC16"/>
    <mergeCell ref="AE16:AY16"/>
    <mergeCell ref="AE12:AY12"/>
    <mergeCell ref="A12:B12"/>
    <mergeCell ref="C12:W12"/>
    <mergeCell ref="C16:W16"/>
    <mergeCell ref="A16:B16"/>
    <mergeCell ref="X16:AA16"/>
    <mergeCell ref="C14:W14"/>
    <mergeCell ref="C15:W15"/>
    <mergeCell ref="A13:B13"/>
    <mergeCell ref="A14:B14"/>
    <mergeCell ref="A15:B15"/>
    <mergeCell ref="C13:W13"/>
    <mergeCell ref="AE14:AY14"/>
    <mergeCell ref="AE15:AY15"/>
    <mergeCell ref="AE13:AY13"/>
    <mergeCell ref="AZ15:BC15"/>
    <mergeCell ref="C11:W11"/>
    <mergeCell ref="X11:AA11"/>
    <mergeCell ref="X12:AA12"/>
    <mergeCell ref="X20:AA20"/>
    <mergeCell ref="C18:W18"/>
    <mergeCell ref="X18:AA18"/>
    <mergeCell ref="A19:B19"/>
    <mergeCell ref="A20:B20"/>
    <mergeCell ref="C19:W19"/>
    <mergeCell ref="C20:W20"/>
    <mergeCell ref="C17:W17"/>
    <mergeCell ref="A18:B18"/>
    <mergeCell ref="X19:AA19"/>
    <mergeCell ref="X14:AA14"/>
    <mergeCell ref="X15:AA15"/>
    <mergeCell ref="X13:AA13"/>
    <mergeCell ref="A11:B11"/>
    <mergeCell ref="X17:AA17"/>
    <mergeCell ref="A17:B17"/>
    <mergeCell ref="A21:B21"/>
    <mergeCell ref="C21:W21"/>
    <mergeCell ref="X21:AA21"/>
    <mergeCell ref="AC21:AD21"/>
    <mergeCell ref="AE21:AY21"/>
    <mergeCell ref="AZ21:BC21"/>
    <mergeCell ref="CN30:CR31"/>
    <mergeCell ref="BZ30:BZ31"/>
    <mergeCell ref="CM30:CM31"/>
    <mergeCell ref="BE24:CH24"/>
    <mergeCell ref="CI24:CM24"/>
    <mergeCell ref="CH30:CL31"/>
    <mergeCell ref="BF23:BR23"/>
    <mergeCell ref="BV21:CH21"/>
    <mergeCell ref="CQ20:CR21"/>
    <mergeCell ref="BF22:BR22"/>
    <mergeCell ref="A26:D26"/>
    <mergeCell ref="F26:I26"/>
    <mergeCell ref="J26:M26"/>
    <mergeCell ref="A27:D27"/>
    <mergeCell ref="X26:AA26"/>
    <mergeCell ref="BF25:BR25"/>
    <mergeCell ref="BV25:CH25"/>
    <mergeCell ref="CI28:CJ28"/>
    <mergeCell ref="AC27:AF27"/>
    <mergeCell ref="AH27:AK27"/>
    <mergeCell ref="AL27:AO27"/>
    <mergeCell ref="AQ27:AT27"/>
    <mergeCell ref="AU27:AX27"/>
    <mergeCell ref="O26:R26"/>
    <mergeCell ref="S26:V26"/>
    <mergeCell ref="CA30:CE31"/>
    <mergeCell ref="BU30:BY31"/>
    <mergeCell ref="AC26:AF26"/>
    <mergeCell ref="AH26:AK26"/>
    <mergeCell ref="AL26:AO26"/>
    <mergeCell ref="AQ26:AT26"/>
    <mergeCell ref="AU26:AX26"/>
    <mergeCell ref="AZ26:BC26"/>
    <mergeCell ref="BF28:BR28"/>
    <mergeCell ref="BV28:CH28"/>
    <mergeCell ref="AZ27:BC27"/>
    <mergeCell ref="AC30:AE30"/>
    <mergeCell ref="AF30:AH30"/>
    <mergeCell ref="AI30:AK30"/>
    <mergeCell ref="AL30:AN30"/>
    <mergeCell ref="AO30:AQ30"/>
    <mergeCell ref="AR30:AT30"/>
    <mergeCell ref="X27:AA27"/>
    <mergeCell ref="A30:C30"/>
    <mergeCell ref="D30:F30"/>
    <mergeCell ref="G30:I30"/>
    <mergeCell ref="J30:L30"/>
    <mergeCell ref="M30:O30"/>
    <mergeCell ref="P30:R30"/>
    <mergeCell ref="S30:U30"/>
    <mergeCell ref="V30:X30"/>
    <mergeCell ref="Y30:AA30"/>
    <mergeCell ref="F27:I27"/>
    <mergeCell ref="J27:M27"/>
    <mergeCell ref="O27:R27"/>
    <mergeCell ref="S27:V27"/>
    <mergeCell ref="A33:C33"/>
    <mergeCell ref="D33:F33"/>
    <mergeCell ref="G33:I33"/>
    <mergeCell ref="J33:L33"/>
    <mergeCell ref="M33:O33"/>
    <mergeCell ref="P33:R33"/>
    <mergeCell ref="S33:U33"/>
    <mergeCell ref="E28:W28"/>
    <mergeCell ref="AG28:AY28"/>
    <mergeCell ref="AU30:AW30"/>
    <mergeCell ref="A35:K36"/>
    <mergeCell ref="L36:M36"/>
    <mergeCell ref="N36:O36"/>
    <mergeCell ref="P36:S36"/>
    <mergeCell ref="T36:W36"/>
    <mergeCell ref="X36:AA36"/>
    <mergeCell ref="L35:M35"/>
    <mergeCell ref="N35:O35"/>
    <mergeCell ref="P35:S35"/>
    <mergeCell ref="T35:W35"/>
    <mergeCell ref="X35:AA35"/>
    <mergeCell ref="AC33:AE33"/>
    <mergeCell ref="AF33:AH33"/>
    <mergeCell ref="AI33:AK33"/>
    <mergeCell ref="AL33:AN33"/>
    <mergeCell ref="AO33:AQ33"/>
    <mergeCell ref="AR33:AT33"/>
    <mergeCell ref="AU33:AW33"/>
    <mergeCell ref="AX33:AZ33"/>
    <mergeCell ref="V33:X33"/>
    <mergeCell ref="Y33:AA33"/>
    <mergeCell ref="CC36:CP36"/>
    <mergeCell ref="BJ36:BW36"/>
    <mergeCell ref="AC35:AM36"/>
    <mergeCell ref="AN35:AO35"/>
    <mergeCell ref="AP35:AQ35"/>
    <mergeCell ref="AR35:AU35"/>
    <mergeCell ref="AV35:AY35"/>
    <mergeCell ref="AZ35:BC35"/>
    <mergeCell ref="AN36:AO36"/>
    <mergeCell ref="AP36:AQ36"/>
    <mergeCell ref="AR36:AU36"/>
    <mergeCell ref="AV36:AY36"/>
    <mergeCell ref="AZ36:BC36"/>
    <mergeCell ref="CK20:CK21"/>
    <mergeCell ref="CL20:CM21"/>
    <mergeCell ref="BF20:BR20"/>
    <mergeCell ref="CL22:CM23"/>
    <mergeCell ref="BA33:BC33"/>
    <mergeCell ref="BE9:BS9"/>
    <mergeCell ref="BJ34:BW35"/>
    <mergeCell ref="CC34:CP35"/>
    <mergeCell ref="BU32:CE32"/>
    <mergeCell ref="BA30:BC30"/>
    <mergeCell ref="BF27:BR27"/>
    <mergeCell ref="BV27:CH27"/>
    <mergeCell ref="CI27:CJ27"/>
    <mergeCell ref="CL27:CM27"/>
    <mergeCell ref="CH32:CR32"/>
    <mergeCell ref="AZ12:BC12"/>
    <mergeCell ref="CP18:CP19"/>
    <mergeCell ref="CQ18:CR19"/>
    <mergeCell ref="BV19:CH19"/>
    <mergeCell ref="CQ11:CR11"/>
    <mergeCell ref="BF13:BR13"/>
    <mergeCell ref="BV13:CH13"/>
    <mergeCell ref="CI13:CJ13"/>
    <mergeCell ref="CL13:CM13"/>
    <mergeCell ref="P1:CD1"/>
    <mergeCell ref="P2:CD2"/>
    <mergeCell ref="P3:CD3"/>
    <mergeCell ref="P4:CD4"/>
    <mergeCell ref="CI9:CR9"/>
    <mergeCell ref="BE8:CR8"/>
    <mergeCell ref="P6:T6"/>
    <mergeCell ref="U6:AD6"/>
    <mergeCell ref="AO6:AW6"/>
    <mergeCell ref="AX6:BK6"/>
    <mergeCell ref="AG9:AY9"/>
    <mergeCell ref="AG8:AY8"/>
    <mergeCell ref="A29:AA29"/>
    <mergeCell ref="AC29:BC29"/>
    <mergeCell ref="A32:AA32"/>
    <mergeCell ref="AC32:BC32"/>
    <mergeCell ref="AC23:BC23"/>
    <mergeCell ref="A23:AA23"/>
    <mergeCell ref="BL6:BN6"/>
    <mergeCell ref="CB6:CD6"/>
    <mergeCell ref="AE6:AN6"/>
    <mergeCell ref="A9:D9"/>
    <mergeCell ref="AZ9:BC9"/>
    <mergeCell ref="AC9:AF9"/>
    <mergeCell ref="X9:AA9"/>
    <mergeCell ref="A8:D8"/>
    <mergeCell ref="X8:AA8"/>
    <mergeCell ref="AC8:AF8"/>
    <mergeCell ref="AZ8:BC8"/>
    <mergeCell ref="BE20:BE21"/>
    <mergeCell ref="BE22:BE23"/>
    <mergeCell ref="BF17:BR17"/>
    <mergeCell ref="BV17:CH17"/>
    <mergeCell ref="BV18:CH18"/>
    <mergeCell ref="BF21:BR21"/>
    <mergeCell ref="AX30:AZ30"/>
  </mergeCells>
  <phoneticPr fontId="13" type="noConversion"/>
  <printOptions horizontalCentered="1" verticalCentered="1"/>
  <pageMargins left="0.39370078740157483" right="0.39370078740157483" top="0.19685039370078741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7016D-FD4C-4EF8-9009-FDF8FE8EA6F9}">
          <x14:formula1>
            <xm:f>Spieler!$A$1:$A$13</xm:f>
          </x14:formula1>
          <xm:sqref>AG8:AY8 E8:W8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workbookViewId="0">
      <selection activeCell="Q17" sqref="Q17"/>
    </sheetView>
  </sheetViews>
  <sheetFormatPr baseColWidth="10" defaultRowHeight="15" x14ac:dyDescent="0.25"/>
  <cols>
    <col min="1" max="1" width="20" style="7" customWidth="1"/>
    <col min="2" max="2" width="15.7109375" style="7" customWidth="1"/>
    <col min="3" max="3" width="3.7109375" style="8" customWidth="1"/>
    <col min="4" max="4" width="15.7109375" style="7" customWidth="1"/>
    <col min="5" max="5" width="3.7109375" style="8" customWidth="1"/>
    <col min="6" max="6" width="15.7109375" style="7" customWidth="1"/>
    <col min="7" max="7" width="3.7109375" style="8" customWidth="1"/>
    <col min="8" max="8" width="15.7109375" style="7" customWidth="1"/>
    <col min="9" max="9" width="3.7109375" style="8" customWidth="1"/>
    <col min="10" max="10" width="15.7109375" style="7" customWidth="1"/>
    <col min="11" max="11" width="3.7109375" style="8" customWidth="1"/>
    <col min="12" max="12" width="15.7109375" style="7" customWidth="1"/>
    <col min="13" max="13" width="3.7109375" style="8" customWidth="1"/>
    <col min="14" max="14" width="15.7109375" style="7" customWidth="1"/>
    <col min="15" max="15" width="3.7109375" style="8" customWidth="1"/>
    <col min="16" max="16" width="15.7109375" style="7" customWidth="1"/>
    <col min="17" max="17" width="3.7109375" style="8" customWidth="1"/>
    <col min="18" max="18" width="15.7109375" style="7" customWidth="1"/>
    <col min="19" max="19" width="3.7109375" style="8" customWidth="1"/>
    <col min="20" max="20" width="15.7109375" style="7" customWidth="1"/>
    <col min="21" max="21" width="3.7109375" style="8" customWidth="1"/>
    <col min="22" max="22" width="15.7109375" style="7" customWidth="1"/>
    <col min="23" max="23" width="3.7109375" style="8" customWidth="1"/>
    <col min="24" max="24" width="15.7109375" style="7" customWidth="1"/>
    <col min="25" max="25" width="3.7109375" style="8" customWidth="1"/>
    <col min="26" max="26" width="15.7109375" style="7" customWidth="1"/>
    <col min="27" max="27" width="3.7109375" style="7" customWidth="1"/>
    <col min="28" max="28" width="11.42578125" style="7"/>
    <col min="29" max="29" width="5.7109375" style="7" customWidth="1"/>
    <col min="30" max="16384" width="11.42578125" style="7"/>
  </cols>
  <sheetData>
    <row r="1" spans="1:27" ht="30" customHeight="1" x14ac:dyDescent="0.25">
      <c r="A1" s="24" t="s">
        <v>100</v>
      </c>
      <c r="B1" s="12" t="s">
        <v>98</v>
      </c>
      <c r="C1" s="13" t="s">
        <v>114</v>
      </c>
      <c r="D1" s="12" t="s">
        <v>71</v>
      </c>
      <c r="E1" s="13" t="s">
        <v>115</v>
      </c>
      <c r="F1" s="12" t="s">
        <v>136</v>
      </c>
      <c r="G1" s="13" t="s">
        <v>116</v>
      </c>
      <c r="H1" s="12" t="s">
        <v>72</v>
      </c>
      <c r="I1" s="13" t="s">
        <v>117</v>
      </c>
      <c r="J1" s="12" t="s">
        <v>137</v>
      </c>
      <c r="K1" s="13" t="s">
        <v>119</v>
      </c>
      <c r="L1" s="12" t="s">
        <v>99</v>
      </c>
      <c r="M1" s="13" t="s">
        <v>123</v>
      </c>
      <c r="N1" s="14" t="s">
        <v>22</v>
      </c>
      <c r="O1" s="15" t="s">
        <v>122</v>
      </c>
      <c r="P1" s="14" t="s">
        <v>138</v>
      </c>
      <c r="Q1" s="15" t="s">
        <v>120</v>
      </c>
      <c r="R1" s="14" t="s">
        <v>139</v>
      </c>
      <c r="S1" s="15" t="s">
        <v>102</v>
      </c>
      <c r="V1" s="14"/>
      <c r="W1" s="15"/>
      <c r="X1" s="14"/>
      <c r="Y1" s="15"/>
      <c r="Z1" s="5"/>
      <c r="AA1" s="5"/>
    </row>
    <row r="2" spans="1:27" ht="30" customHeight="1" x14ac:dyDescent="0.25">
      <c r="A2" s="24" t="s">
        <v>101</v>
      </c>
      <c r="B2" s="12" t="s">
        <v>140</v>
      </c>
      <c r="C2" s="13" t="s">
        <v>40</v>
      </c>
      <c r="D2" s="12" t="s">
        <v>141</v>
      </c>
      <c r="E2" s="15" t="s">
        <v>79</v>
      </c>
      <c r="F2" s="12" t="s">
        <v>118</v>
      </c>
      <c r="G2" s="13" t="s">
        <v>42</v>
      </c>
      <c r="H2" s="12" t="s">
        <v>142</v>
      </c>
      <c r="I2" s="13" t="s">
        <v>124</v>
      </c>
      <c r="J2" s="12" t="s">
        <v>121</v>
      </c>
      <c r="K2" s="13" t="s">
        <v>39</v>
      </c>
      <c r="L2" s="14" t="s">
        <v>125</v>
      </c>
      <c r="M2" s="15" t="s">
        <v>44</v>
      </c>
      <c r="N2" s="14" t="s">
        <v>126</v>
      </c>
      <c r="O2" s="15" t="s">
        <v>12</v>
      </c>
      <c r="P2" s="7" t="s">
        <v>143</v>
      </c>
      <c r="Q2" s="8" t="s">
        <v>14</v>
      </c>
      <c r="R2" s="14" t="s">
        <v>106</v>
      </c>
      <c r="S2" s="15" t="s">
        <v>105</v>
      </c>
      <c r="T2" s="14" t="s">
        <v>144</v>
      </c>
      <c r="U2" s="15" t="s">
        <v>38</v>
      </c>
      <c r="V2" s="7" t="s">
        <v>146</v>
      </c>
      <c r="W2" s="8" t="s">
        <v>13</v>
      </c>
      <c r="X2" s="7" t="s">
        <v>145</v>
      </c>
      <c r="Y2" s="8" t="s">
        <v>108</v>
      </c>
      <c r="Z2" s="5"/>
      <c r="AA2" s="5"/>
    </row>
    <row r="3" spans="1:27" ht="30" customHeight="1" x14ac:dyDescent="0.25">
      <c r="A3" s="24" t="s">
        <v>49</v>
      </c>
      <c r="B3" s="14" t="s">
        <v>109</v>
      </c>
      <c r="C3" s="15" t="s">
        <v>18</v>
      </c>
      <c r="D3" s="12" t="s">
        <v>111</v>
      </c>
      <c r="E3" s="13" t="s">
        <v>45</v>
      </c>
      <c r="F3" s="12" t="s">
        <v>110</v>
      </c>
      <c r="G3" s="13" t="s">
        <v>19</v>
      </c>
      <c r="H3" s="12" t="s">
        <v>53</v>
      </c>
      <c r="I3" s="13" t="s">
        <v>20</v>
      </c>
      <c r="J3" s="12" t="s">
        <v>148</v>
      </c>
      <c r="K3" s="13" t="s">
        <v>21</v>
      </c>
      <c r="L3" s="12" t="s">
        <v>149</v>
      </c>
      <c r="M3" s="13" t="s">
        <v>23</v>
      </c>
      <c r="N3" s="12" t="s">
        <v>54</v>
      </c>
      <c r="O3" s="13" t="s">
        <v>52</v>
      </c>
      <c r="P3" s="12" t="s">
        <v>55</v>
      </c>
      <c r="Q3" s="13" t="s">
        <v>150</v>
      </c>
      <c r="R3" s="16" t="s">
        <v>147</v>
      </c>
      <c r="S3" s="13" t="s">
        <v>17</v>
      </c>
      <c r="T3" s="17" t="s">
        <v>151</v>
      </c>
      <c r="U3" s="15" t="s">
        <v>152</v>
      </c>
      <c r="V3" s="17"/>
      <c r="W3" s="15"/>
      <c r="X3" s="17"/>
      <c r="Y3" s="15"/>
      <c r="Z3" s="5"/>
      <c r="AA3" s="5"/>
    </row>
    <row r="4" spans="1:27" ht="30" customHeight="1" x14ac:dyDescent="0.25">
      <c r="A4" s="24" t="s">
        <v>24</v>
      </c>
      <c r="B4" s="14" t="s">
        <v>153</v>
      </c>
      <c r="C4" s="13" t="s">
        <v>64</v>
      </c>
      <c r="D4" s="14" t="s">
        <v>154</v>
      </c>
      <c r="E4" s="13" t="s">
        <v>65</v>
      </c>
      <c r="F4" s="14" t="s">
        <v>26</v>
      </c>
      <c r="G4" s="13" t="s">
        <v>66</v>
      </c>
      <c r="H4" s="14" t="s">
        <v>29</v>
      </c>
      <c r="I4" s="13" t="s">
        <v>67</v>
      </c>
      <c r="J4" s="14" t="s">
        <v>33</v>
      </c>
      <c r="K4" s="13" t="s">
        <v>68</v>
      </c>
      <c r="L4" s="12" t="s">
        <v>155</v>
      </c>
      <c r="M4" s="13" t="s">
        <v>7</v>
      </c>
      <c r="N4" s="14" t="s">
        <v>97</v>
      </c>
      <c r="O4" s="13" t="s">
        <v>69</v>
      </c>
      <c r="P4" s="14" t="s">
        <v>31</v>
      </c>
      <c r="Q4" s="15" t="s">
        <v>11</v>
      </c>
      <c r="R4" s="14" t="s">
        <v>88</v>
      </c>
      <c r="S4" s="15" t="s">
        <v>70</v>
      </c>
      <c r="T4" s="14" t="s">
        <v>156</v>
      </c>
      <c r="U4" s="15" t="s">
        <v>34</v>
      </c>
      <c r="V4" s="14"/>
      <c r="W4" s="15"/>
      <c r="X4" s="14"/>
      <c r="Y4" s="15"/>
      <c r="Z4" s="5"/>
      <c r="AA4" s="5"/>
    </row>
    <row r="5" spans="1:27" ht="30" customHeight="1" x14ac:dyDescent="0.25">
      <c r="A5" s="24" t="s">
        <v>50</v>
      </c>
      <c r="B5" s="12" t="s">
        <v>157</v>
      </c>
      <c r="C5" s="13" t="s">
        <v>63</v>
      </c>
      <c r="D5" s="12" t="s">
        <v>158</v>
      </c>
      <c r="E5" s="13" t="s">
        <v>57</v>
      </c>
      <c r="F5" s="12" t="s">
        <v>159</v>
      </c>
      <c r="G5" s="13" t="s">
        <v>59</v>
      </c>
      <c r="H5" s="14" t="s">
        <v>160</v>
      </c>
      <c r="I5" s="13" t="s">
        <v>56</v>
      </c>
      <c r="J5" s="12" t="s">
        <v>161</v>
      </c>
      <c r="K5" s="13" t="s">
        <v>61</v>
      </c>
      <c r="L5" s="12" t="s">
        <v>162</v>
      </c>
      <c r="M5" s="13" t="s">
        <v>62</v>
      </c>
      <c r="N5" s="12" t="s">
        <v>163</v>
      </c>
      <c r="O5" s="13" t="s">
        <v>60</v>
      </c>
      <c r="P5" s="12" t="s">
        <v>164</v>
      </c>
      <c r="Q5" s="13" t="s">
        <v>58</v>
      </c>
      <c r="R5" s="14"/>
      <c r="S5" s="13"/>
      <c r="T5" s="14"/>
      <c r="U5" s="15"/>
      <c r="V5" s="14"/>
      <c r="W5" s="15"/>
      <c r="Z5" s="5"/>
      <c r="AA5" s="5"/>
    </row>
    <row r="6" spans="1:27" ht="30" customHeight="1" x14ac:dyDescent="0.25">
      <c r="A6" s="24" t="s">
        <v>51</v>
      </c>
      <c r="B6" s="12"/>
      <c r="C6" s="13"/>
      <c r="D6" s="12"/>
      <c r="E6" s="13"/>
      <c r="F6" s="12"/>
      <c r="G6" s="13"/>
      <c r="H6" s="12"/>
      <c r="I6" s="13"/>
      <c r="J6" s="12"/>
      <c r="K6" s="13"/>
      <c r="L6" s="12"/>
      <c r="M6" s="13"/>
      <c r="N6" s="12"/>
      <c r="O6" s="13"/>
      <c r="P6" s="12"/>
      <c r="Q6" s="13"/>
      <c r="R6" s="12"/>
      <c r="S6" s="13"/>
      <c r="T6" s="12"/>
      <c r="U6" s="15"/>
      <c r="V6" s="14"/>
      <c r="W6" s="15"/>
      <c r="X6" s="14"/>
      <c r="Y6" s="15"/>
      <c r="Z6" s="5"/>
      <c r="AA6" s="5"/>
    </row>
    <row r="7" spans="1:27" ht="30" customHeight="1" x14ac:dyDescent="0.25">
      <c r="A7" s="24" t="s">
        <v>10</v>
      </c>
      <c r="B7" s="17" t="s">
        <v>165</v>
      </c>
      <c r="C7" s="15" t="s">
        <v>25</v>
      </c>
      <c r="D7" s="16" t="s">
        <v>89</v>
      </c>
      <c r="E7" s="13" t="s">
        <v>27</v>
      </c>
      <c r="F7" s="16" t="s">
        <v>90</v>
      </c>
      <c r="G7" s="13" t="s">
        <v>28</v>
      </c>
      <c r="H7" s="16" t="s">
        <v>91</v>
      </c>
      <c r="I7" s="13" t="s">
        <v>30</v>
      </c>
      <c r="J7" s="16" t="s">
        <v>92</v>
      </c>
      <c r="K7" s="13" t="s">
        <v>32</v>
      </c>
      <c r="L7" s="16" t="s">
        <v>93</v>
      </c>
      <c r="M7" s="13" t="s">
        <v>166</v>
      </c>
      <c r="N7" s="14" t="s">
        <v>94</v>
      </c>
      <c r="O7" s="15" t="s">
        <v>167</v>
      </c>
      <c r="P7" s="16" t="s">
        <v>95</v>
      </c>
      <c r="Q7" s="13" t="s">
        <v>168</v>
      </c>
      <c r="R7" s="14" t="s">
        <v>169</v>
      </c>
      <c r="S7" s="15" t="s">
        <v>170</v>
      </c>
      <c r="T7" s="7" t="s">
        <v>171</v>
      </c>
      <c r="U7" s="8" t="s">
        <v>112</v>
      </c>
      <c r="V7" s="14"/>
      <c r="W7" s="15"/>
      <c r="X7" s="14"/>
      <c r="Y7" s="15"/>
      <c r="Z7" s="5"/>
      <c r="AA7" s="5"/>
    </row>
    <row r="8" spans="1:27" ht="30" customHeight="1" x14ac:dyDescent="0.25">
      <c r="A8" s="24" t="s">
        <v>8</v>
      </c>
      <c r="B8" s="12" t="s">
        <v>173</v>
      </c>
      <c r="C8" s="13" t="s">
        <v>82</v>
      </c>
      <c r="D8" s="12" t="s">
        <v>73</v>
      </c>
      <c r="E8" s="13" t="s">
        <v>83</v>
      </c>
      <c r="F8" s="12" t="s">
        <v>75</v>
      </c>
      <c r="G8" s="13" t="s">
        <v>174</v>
      </c>
      <c r="H8" s="12" t="s">
        <v>76</v>
      </c>
      <c r="I8" s="13" t="s">
        <v>85</v>
      </c>
      <c r="J8" s="12" t="s">
        <v>77</v>
      </c>
      <c r="K8" s="13" t="s">
        <v>15</v>
      </c>
      <c r="L8" s="12" t="s">
        <v>78</v>
      </c>
      <c r="M8" s="13" t="s">
        <v>86</v>
      </c>
      <c r="N8" s="12" t="s">
        <v>80</v>
      </c>
      <c r="O8" s="13" t="s">
        <v>87</v>
      </c>
      <c r="P8" s="14" t="s">
        <v>81</v>
      </c>
      <c r="Q8" s="15" t="s">
        <v>84</v>
      </c>
      <c r="R8" s="7" t="s">
        <v>104</v>
      </c>
      <c r="S8" s="8" t="s">
        <v>16</v>
      </c>
      <c r="T8" s="7" t="s">
        <v>113</v>
      </c>
      <c r="U8" s="8" t="s">
        <v>107</v>
      </c>
      <c r="Z8" s="5"/>
      <c r="AA8" s="5"/>
    </row>
    <row r="9" spans="1:27" ht="30" customHeight="1" x14ac:dyDescent="0.25">
      <c r="A9" s="24" t="s">
        <v>9</v>
      </c>
      <c r="X9" s="14"/>
      <c r="Y9" s="15"/>
      <c r="Z9" s="5"/>
      <c r="AA9" s="5"/>
    </row>
    <row r="10" spans="1:27" ht="30" customHeight="1" x14ac:dyDescent="0.25">
      <c r="A10" s="24" t="s">
        <v>35</v>
      </c>
      <c r="B10" s="7" t="s">
        <v>36</v>
      </c>
      <c r="C10" s="8" t="s">
        <v>175</v>
      </c>
      <c r="D10" s="12" t="s">
        <v>41</v>
      </c>
      <c r="E10" s="13" t="s">
        <v>176</v>
      </c>
      <c r="F10" s="12" t="s">
        <v>46</v>
      </c>
      <c r="G10" s="13" t="s">
        <v>177</v>
      </c>
      <c r="H10" s="12" t="s">
        <v>179</v>
      </c>
      <c r="I10" s="13" t="s">
        <v>178</v>
      </c>
      <c r="J10" s="12" t="s">
        <v>180</v>
      </c>
      <c r="K10" s="13" t="s">
        <v>181</v>
      </c>
      <c r="L10" s="12" t="s">
        <v>96</v>
      </c>
      <c r="M10" s="13" t="s">
        <v>182</v>
      </c>
      <c r="N10" s="12" t="s">
        <v>43</v>
      </c>
      <c r="O10" s="13" t="s">
        <v>172</v>
      </c>
      <c r="P10" s="12" t="s">
        <v>37</v>
      </c>
      <c r="Q10" s="15" t="s">
        <v>183</v>
      </c>
      <c r="R10" s="12" t="s">
        <v>74</v>
      </c>
      <c r="S10" s="13" t="s">
        <v>184</v>
      </c>
      <c r="V10" s="14"/>
      <c r="W10" s="15"/>
      <c r="X10" s="14"/>
      <c r="Y10" s="15"/>
      <c r="Z10" s="5"/>
      <c r="AA10" s="5"/>
    </row>
    <row r="11" spans="1:27" ht="30" customHeight="1" x14ac:dyDescent="0.25">
      <c r="T11" s="14"/>
      <c r="U11" s="15"/>
      <c r="V11" s="14"/>
      <c r="W11" s="15"/>
      <c r="X11" s="14"/>
      <c r="Y11" s="15"/>
      <c r="Z11" s="5"/>
      <c r="AA11" s="5"/>
    </row>
    <row r="12" spans="1:27" ht="30" customHeight="1" x14ac:dyDescent="0.25">
      <c r="A12" s="24"/>
      <c r="B12" s="3"/>
      <c r="C12" s="4"/>
      <c r="E12" s="4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T12" s="10"/>
      <c r="U12" s="6"/>
      <c r="V12" s="5"/>
      <c r="W12" s="6"/>
      <c r="X12" s="5"/>
      <c r="Y12" s="6"/>
      <c r="Z12" s="5"/>
      <c r="AA12" s="5"/>
    </row>
    <row r="13" spans="1:27" ht="15" customHeight="1" x14ac:dyDescent="0.25">
      <c r="A13" s="25"/>
      <c r="E13" s="4"/>
      <c r="H13" s="9"/>
      <c r="I13" s="4"/>
      <c r="J13" s="9"/>
      <c r="K13" s="4"/>
      <c r="M13" s="4"/>
      <c r="O13" s="4"/>
      <c r="P13" s="3"/>
      <c r="Q13" s="4"/>
      <c r="R13" s="10"/>
      <c r="S13" s="6"/>
      <c r="T13" s="5"/>
      <c r="U13" s="6"/>
      <c r="V13" s="5"/>
      <c r="W13" s="6"/>
      <c r="X13" s="5"/>
      <c r="Y13" s="6"/>
      <c r="Z13" s="5"/>
      <c r="AA13" s="5"/>
    </row>
    <row r="14" spans="1:27" ht="15" customHeight="1" x14ac:dyDescent="0.25">
      <c r="A14" s="25"/>
      <c r="B14" s="3"/>
      <c r="C14" s="4"/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5"/>
      <c r="W14" s="6"/>
      <c r="X14" s="5"/>
      <c r="Y14" s="6"/>
      <c r="Z14" s="5"/>
      <c r="AA14" s="5"/>
    </row>
    <row r="15" spans="1:27" ht="15" customHeight="1" x14ac:dyDescent="0.25">
      <c r="A15" s="25"/>
      <c r="B15" s="3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4"/>
      <c r="P15" s="3"/>
      <c r="Q15" s="4"/>
      <c r="R15" s="3"/>
      <c r="S15" s="4"/>
      <c r="T15" s="3"/>
      <c r="U15" s="4"/>
      <c r="V15" s="3"/>
      <c r="W15" s="4"/>
      <c r="X15" s="3"/>
      <c r="Y15" s="4"/>
      <c r="Z15" s="5"/>
      <c r="AA15" s="5"/>
    </row>
    <row r="16" spans="1:27" ht="15" customHeight="1" x14ac:dyDescent="0.25">
      <c r="A16" s="25"/>
      <c r="B16" s="3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5"/>
      <c r="Y16" s="6"/>
      <c r="Z16" s="5"/>
      <c r="AA16" s="5"/>
    </row>
    <row r="17" spans="1:28" ht="15" customHeight="1" x14ac:dyDescent="0.25">
      <c r="A17" s="25"/>
      <c r="B17" s="3"/>
      <c r="C17" s="4"/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5"/>
      <c r="W17" s="6"/>
      <c r="X17" s="5"/>
      <c r="Y17" s="6"/>
      <c r="Z17" s="5"/>
      <c r="AA17" s="5"/>
    </row>
    <row r="18" spans="1:28" ht="15" customHeight="1" x14ac:dyDescent="0.25">
      <c r="A18" s="25"/>
      <c r="B18" s="3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5"/>
      <c r="S18" s="6"/>
      <c r="T18" s="5"/>
      <c r="U18" s="6"/>
      <c r="V18" s="5"/>
      <c r="W18" s="6"/>
      <c r="X18" s="5"/>
      <c r="Y18" s="6"/>
      <c r="Z18" s="5"/>
      <c r="AA18" s="5"/>
    </row>
    <row r="19" spans="1:28" ht="15" customHeight="1" x14ac:dyDescent="0.25">
      <c r="A19" s="25"/>
      <c r="B19" s="3"/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  <c r="O19" s="4"/>
      <c r="P19" s="5"/>
      <c r="Q19" s="6"/>
      <c r="R19" s="5"/>
      <c r="S19" s="6"/>
      <c r="T19" s="5"/>
      <c r="U19" s="6"/>
      <c r="V19" s="5"/>
      <c r="W19" s="6"/>
      <c r="X19" s="5"/>
      <c r="Y19" s="6"/>
      <c r="Z19" s="5"/>
      <c r="AA19" s="5"/>
    </row>
    <row r="20" spans="1:28" ht="15" customHeight="1" x14ac:dyDescent="0.25">
      <c r="A20" s="25"/>
      <c r="B20" s="3"/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3"/>
      <c r="W20" s="4"/>
      <c r="X20" s="3"/>
      <c r="Y20" s="4"/>
      <c r="Z20" s="3"/>
      <c r="AA20" s="9"/>
      <c r="AB20" s="10"/>
    </row>
    <row r="21" spans="1:28" ht="15" customHeight="1" x14ac:dyDescent="0.25">
      <c r="A21" s="25"/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3"/>
      <c r="W21" s="4"/>
      <c r="X21" s="3"/>
      <c r="Y21" s="4"/>
      <c r="Z21" s="3"/>
      <c r="AA21" s="9"/>
    </row>
    <row r="22" spans="1:28" ht="15" customHeight="1" x14ac:dyDescent="0.25">
      <c r="A22" s="25"/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5"/>
      <c r="U22" s="6"/>
      <c r="V22" s="5"/>
      <c r="W22" s="6"/>
      <c r="X22" s="5"/>
      <c r="Y22" s="6"/>
      <c r="Z22" s="5"/>
      <c r="AA22" s="5"/>
    </row>
    <row r="23" spans="1:28" ht="15" customHeight="1" x14ac:dyDescent="0.25">
      <c r="A23" s="25"/>
      <c r="B23" s="3"/>
      <c r="C23" s="4"/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/>
      <c r="R23" s="3"/>
      <c r="S23" s="4"/>
      <c r="T23" s="5"/>
      <c r="U23" s="6"/>
      <c r="V23" s="5"/>
      <c r="W23" s="6"/>
      <c r="X23" s="5"/>
      <c r="Y23" s="6"/>
      <c r="Z23" s="5"/>
      <c r="AA23" s="5"/>
    </row>
    <row r="24" spans="1:28" ht="15" customHeight="1" x14ac:dyDescent="0.25">
      <c r="A24" s="25"/>
      <c r="B24" s="3"/>
      <c r="C24" s="4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5"/>
      <c r="Q24" s="6"/>
      <c r="R24" s="5"/>
      <c r="S24" s="6"/>
      <c r="T24" s="5"/>
      <c r="U24" s="6"/>
      <c r="V24" s="5"/>
      <c r="W24" s="6"/>
      <c r="X24" s="5"/>
      <c r="Y24" s="6"/>
      <c r="Z24" s="5"/>
      <c r="AA24" s="5"/>
    </row>
    <row r="25" spans="1:28" ht="15" customHeight="1" x14ac:dyDescent="0.25">
      <c r="A25" s="25"/>
      <c r="B25" s="3"/>
      <c r="C25" s="4"/>
      <c r="D25" s="3"/>
      <c r="E25" s="4"/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10"/>
      <c r="S25" s="6"/>
      <c r="T25" s="5"/>
      <c r="U25" s="6"/>
      <c r="V25" s="5"/>
      <c r="W25" s="6"/>
      <c r="X25" s="5"/>
      <c r="Y25" s="6"/>
      <c r="Z25" s="5"/>
      <c r="AA25" s="5"/>
    </row>
    <row r="26" spans="1:28" ht="15" customHeight="1" x14ac:dyDescent="0.25">
      <c r="A26" s="25"/>
      <c r="B26" s="3"/>
      <c r="C26" s="4"/>
      <c r="D26" s="3"/>
      <c r="E26" s="4"/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5"/>
      <c r="S26" s="6"/>
      <c r="T26" s="5"/>
      <c r="U26" s="6"/>
      <c r="V26" s="5"/>
      <c r="W26" s="6"/>
      <c r="X26" s="5"/>
      <c r="Y26" s="6"/>
      <c r="Z26" s="5"/>
      <c r="AA26" s="5"/>
    </row>
    <row r="27" spans="1:28" ht="15" customHeight="1" x14ac:dyDescent="0.25">
      <c r="A27" s="25"/>
      <c r="B27" s="3"/>
      <c r="C27" s="4"/>
      <c r="D27" s="3"/>
      <c r="E27" s="4"/>
      <c r="F27" s="3"/>
      <c r="G27" s="4"/>
      <c r="H27" s="3"/>
      <c r="I27" s="4"/>
      <c r="J27" s="3"/>
      <c r="K27" s="4"/>
      <c r="L27" s="3"/>
      <c r="M27" s="4"/>
      <c r="N27" s="3"/>
      <c r="O27" s="4"/>
      <c r="P27" s="3"/>
      <c r="Q27" s="4"/>
      <c r="R27" s="3"/>
      <c r="S27" s="4"/>
      <c r="T27" s="5"/>
      <c r="U27" s="6"/>
      <c r="V27" s="5"/>
      <c r="W27" s="6"/>
      <c r="X27" s="5"/>
      <c r="Y27" s="6"/>
      <c r="Z27" s="5"/>
      <c r="AA27" s="5"/>
    </row>
    <row r="28" spans="1:28" x14ac:dyDescent="0.25">
      <c r="A28" s="11"/>
      <c r="B28" s="5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6"/>
      <c r="R28" s="5"/>
      <c r="S28" s="6"/>
      <c r="T28" s="5"/>
      <c r="U28" s="6"/>
      <c r="V28" s="5"/>
      <c r="W28" s="6"/>
      <c r="X28" s="5"/>
      <c r="Y28" s="6"/>
      <c r="Z28" s="5"/>
      <c r="AA28" s="5"/>
    </row>
    <row r="29" spans="1:28" x14ac:dyDescent="0.25">
      <c r="A29" s="11"/>
    </row>
    <row r="30" spans="1:28" x14ac:dyDescent="0.25">
      <c r="A30" s="11"/>
    </row>
    <row r="31" spans="1:28" x14ac:dyDescent="0.25">
      <c r="A31" s="1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Plan-26</vt:lpstr>
      <vt:lpstr>Spieler</vt:lpstr>
    </vt:vector>
  </TitlesOfParts>
  <Company>EADS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Kirsch, Andreas (External)</dc:creator>
  <cp:lastModifiedBy>Wolfgang Rohs</cp:lastModifiedBy>
  <cp:lastPrinted>2026-03-13T18:10:37Z</cp:lastPrinted>
  <dcterms:created xsi:type="dcterms:W3CDTF">2016-10-18T20:57:18Z</dcterms:created>
  <dcterms:modified xsi:type="dcterms:W3CDTF">2026-03-13T18:18:07Z</dcterms:modified>
</cp:coreProperties>
</file>