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DL-Liga_2026\02_Formulare-2026\"/>
    </mc:Choice>
  </mc:AlternateContent>
  <xr:revisionPtr revIDLastSave="0" documentId="8_{CC87ED4C-88ED-4E95-BDE0-E0EC74D2B3DF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Plan_26" sheetId="1" r:id="rId1"/>
    <sheet name="Spiele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Q11" i="1" l="1"/>
  <c r="CN11" i="1"/>
  <c r="CG30" i="1"/>
  <c r="CN25" i="1"/>
  <c r="CQ25" i="1"/>
  <c r="CQ22" i="1"/>
  <c r="CQ21" i="1"/>
  <c r="CQ20" i="1"/>
  <c r="CQ19" i="1"/>
  <c r="CQ18" i="1"/>
  <c r="CQ17" i="1"/>
  <c r="CQ16" i="1"/>
  <c r="CQ15" i="1"/>
  <c r="CN22" i="1"/>
  <c r="CN21" i="1"/>
  <c r="CN20" i="1"/>
  <c r="CN19" i="1"/>
  <c r="CN18" i="1"/>
  <c r="CN17" i="1"/>
  <c r="CN16" i="1"/>
  <c r="CN15" i="1"/>
  <c r="CQ26" i="1"/>
  <c r="CN26" i="1"/>
  <c r="CQ24" i="1"/>
  <c r="CN24" i="1"/>
  <c r="CQ23" i="1"/>
  <c r="CN23" i="1"/>
  <c r="CQ12" i="1"/>
  <c r="CQ13" i="1"/>
  <c r="CQ14" i="1"/>
  <c r="CN12" i="1"/>
  <c r="CN13" i="1"/>
  <c r="CN14" i="1"/>
  <c r="CC30" i="1"/>
  <c r="AZ19" i="1"/>
  <c r="AZ18" i="1"/>
  <c r="AZ17" i="1"/>
  <c r="AZ16" i="1"/>
  <c r="AZ15" i="1"/>
  <c r="AZ14" i="1"/>
  <c r="AZ13" i="1"/>
  <c r="X19" i="1"/>
  <c r="X18" i="1"/>
  <c r="X17" i="1"/>
  <c r="X16" i="1"/>
  <c r="X15" i="1"/>
  <c r="X14" i="1"/>
  <c r="X13" i="1"/>
  <c r="AE19" i="1"/>
  <c r="AE18" i="1"/>
  <c r="AE17" i="1"/>
  <c r="AE16" i="1"/>
  <c r="AE15" i="1"/>
  <c r="AE14" i="1"/>
  <c r="AE13" i="1"/>
  <c r="AE10" i="1"/>
  <c r="AE11" i="1"/>
  <c r="AE12" i="1"/>
  <c r="C19" i="1"/>
  <c r="C18" i="1"/>
  <c r="C17" i="1"/>
  <c r="C16" i="1"/>
  <c r="C15" i="1"/>
  <c r="C14" i="1"/>
  <c r="C13" i="1"/>
  <c r="C11" i="1"/>
  <c r="AZ12" i="1"/>
  <c r="AZ11" i="1"/>
  <c r="AZ10" i="1"/>
  <c r="X12" i="1"/>
  <c r="X11" i="1"/>
  <c r="C12" i="1"/>
  <c r="X10" i="1"/>
  <c r="C10" i="1"/>
  <c r="CL30" i="1" l="1"/>
  <c r="CP30" i="1"/>
</calcChain>
</file>

<file path=xl/sharedStrings.xml><?xml version="1.0" encoding="utf-8"?>
<sst xmlns="http://schemas.openxmlformats.org/spreadsheetml/2006/main" count="236" uniqueCount="152">
  <si>
    <t>-</t>
  </si>
  <si>
    <t>Sätze</t>
  </si>
  <si>
    <t>Spiele</t>
  </si>
  <si>
    <t>:</t>
  </si>
  <si>
    <t>Gast</t>
  </si>
  <si>
    <t>Spieler</t>
  </si>
  <si>
    <t>Heim</t>
  </si>
  <si>
    <t>/</t>
  </si>
  <si>
    <t>Unterschrift Gast</t>
  </si>
  <si>
    <t>Spielnummer</t>
  </si>
  <si>
    <t xml:space="preserve">Ligaleiter: Rohs Wolfgang  /  Herderstraße 9 - 19  /  65239 Hochheim am Main </t>
  </si>
  <si>
    <t>Telefon: (+49) (0)176 42061546  /  Website: www.hdl-liga.de</t>
  </si>
  <si>
    <t>Bestleistungen Heim</t>
  </si>
  <si>
    <t>Auswechslungen Heim</t>
  </si>
  <si>
    <t>Bestleistungen Gast</t>
  </si>
  <si>
    <t>Auswechslungen Gast</t>
  </si>
  <si>
    <t>Unterschrist Heim</t>
  </si>
  <si>
    <t>Email: hdl-liga@gmx.de  /  WhotsApp HDL-Liga</t>
  </si>
  <si>
    <t>Hobby Dart Liga - Spielbericht</t>
  </si>
  <si>
    <t>Nr</t>
  </si>
  <si>
    <t>für Nr</t>
  </si>
  <si>
    <t>D1</t>
  </si>
  <si>
    <t>D2</t>
  </si>
  <si>
    <t>Nr.</t>
  </si>
  <si>
    <t>Datum</t>
  </si>
  <si>
    <t>Ergebnis</t>
  </si>
  <si>
    <t>Spielplan</t>
  </si>
  <si>
    <t>Hauptrunde Gruppe</t>
  </si>
  <si>
    <t>Finalrunde Gruppe</t>
  </si>
  <si>
    <t>180er - Spielernummer eintragen</t>
  </si>
  <si>
    <t xml:space="preserve"> Spielernummer  und  High Finish eintragen</t>
  </si>
  <si>
    <t>171er - Spielernummer eintragen</t>
  </si>
  <si>
    <t>D</t>
  </si>
  <si>
    <t>4 Einzel - 4 Doppel - 4 Einzel</t>
  </si>
  <si>
    <t>P.A.N.D.A</t>
  </si>
  <si>
    <t>Condomitti Giovanni  (Gio)  (TC)</t>
  </si>
  <si>
    <t>001</t>
  </si>
  <si>
    <t>Thieme Andreas  (Andi)  (CO)</t>
  </si>
  <si>
    <t>Scheunedrescher</t>
  </si>
  <si>
    <t>DC Bierstubb</t>
  </si>
  <si>
    <t>SOS - Meute</t>
  </si>
  <si>
    <t>Bellas Stübbche</t>
  </si>
  <si>
    <t>The Monkeys</t>
  </si>
  <si>
    <t>DC Lindengeister</t>
  </si>
  <si>
    <t>Spartaner</t>
  </si>
  <si>
    <t>Lerch Andreas  (Andy)</t>
  </si>
  <si>
    <t>003</t>
  </si>
  <si>
    <t>002</t>
  </si>
  <si>
    <t>Kaufmann Thorsten  (Toti)</t>
  </si>
  <si>
    <t>004</t>
  </si>
  <si>
    <t>Kaufmann Paul</t>
  </si>
  <si>
    <t>005</t>
  </si>
  <si>
    <t>Ganser Niko</t>
  </si>
  <si>
    <t>006</t>
  </si>
  <si>
    <t>Pache Dome</t>
  </si>
  <si>
    <t>007</t>
  </si>
  <si>
    <t>Greisler Florian  (Flo)</t>
  </si>
  <si>
    <t>008</t>
  </si>
  <si>
    <t>Gärtner Dirk  (Dork)</t>
  </si>
  <si>
    <t>009</t>
  </si>
  <si>
    <t>Kircher Alexander  (Alex)  (TC)</t>
  </si>
  <si>
    <t>010</t>
  </si>
  <si>
    <t>Hoffmann Kevin  (CO)</t>
  </si>
  <si>
    <t>011</t>
  </si>
  <si>
    <t>Moses Svenja</t>
  </si>
  <si>
    <t>012</t>
  </si>
  <si>
    <t>Schmidt Sylvia  (Hummel)</t>
  </si>
  <si>
    <t>013</t>
  </si>
  <si>
    <t>Kowalski Thomas  (Koko)</t>
  </si>
  <si>
    <t>014</t>
  </si>
  <si>
    <t>Grünberg Sven</t>
  </si>
  <si>
    <t>015</t>
  </si>
  <si>
    <t>Frank Bernd</t>
  </si>
  <si>
    <t>016</t>
  </si>
  <si>
    <t>017</t>
  </si>
  <si>
    <t>Hock Markus</t>
  </si>
  <si>
    <t>018</t>
  </si>
  <si>
    <t>Lenz Andreas</t>
  </si>
  <si>
    <t>019</t>
  </si>
  <si>
    <t>Höntsch Bernd</t>
  </si>
  <si>
    <t>020</t>
  </si>
  <si>
    <t>Höntsch Tobias  (Tobi)  (TC)</t>
  </si>
  <si>
    <t>021</t>
  </si>
  <si>
    <t>Höntsch Sebastian  (Sebbi)</t>
  </si>
  <si>
    <t>022</t>
  </si>
  <si>
    <t>Keller Danny  (Danny)</t>
  </si>
  <si>
    <t>023</t>
  </si>
  <si>
    <t>Strohmenger Nicole  (CO)</t>
  </si>
  <si>
    <t>024</t>
  </si>
  <si>
    <t>Corvers Michael  (Mike)</t>
  </si>
  <si>
    <t>025</t>
  </si>
  <si>
    <t>Lavino Rosario  (Lallo)</t>
  </si>
  <si>
    <t>Solbach Christian (Soli)</t>
  </si>
  <si>
    <t>Schenk Andreas</t>
  </si>
  <si>
    <t>Katarzyna Kasia  (TC)</t>
  </si>
  <si>
    <t>Kaminski Thomaki  (CO=</t>
  </si>
  <si>
    <t>Janocha Catharina  (Cathi)</t>
  </si>
  <si>
    <t>Dorn Oliver  (Ole)</t>
  </si>
  <si>
    <t>Junker Jürgen  (Junki)</t>
  </si>
  <si>
    <t>Sivinski Wolfgang  (Wolle)</t>
  </si>
  <si>
    <t>Waldmann Günter  (Günni)</t>
  </si>
  <si>
    <t>Schmidt Daniel</t>
  </si>
  <si>
    <t>Katinic Elvis</t>
  </si>
  <si>
    <t>Alan Ilknur  (Bella)</t>
  </si>
  <si>
    <t>049</t>
  </si>
  <si>
    <t>Bader Joachim  (Jojo)</t>
  </si>
  <si>
    <t>050</t>
  </si>
  <si>
    <t>Bethge Robert  (Robby)</t>
  </si>
  <si>
    <t>051</t>
  </si>
  <si>
    <t>Borschel Michael  (Micha)</t>
  </si>
  <si>
    <t>052</t>
  </si>
  <si>
    <t>Fritsch Dieter</t>
  </si>
  <si>
    <t>053</t>
  </si>
  <si>
    <t>Koc Hüseyin  (Hüssi)</t>
  </si>
  <si>
    <t>054</t>
  </si>
  <si>
    <t>Poser Harald</t>
  </si>
  <si>
    <t>055</t>
  </si>
  <si>
    <t>Mattes Wolfgang</t>
  </si>
  <si>
    <t>Noack Peter  (Pete)</t>
  </si>
  <si>
    <t>Balic Lovre</t>
  </si>
  <si>
    <t>Balic Ivan</t>
  </si>
  <si>
    <t>Zinnkann Manuela  (Manu)  (CO)</t>
  </si>
  <si>
    <t>Bender Lothar</t>
  </si>
  <si>
    <t>087</t>
  </si>
  <si>
    <t>Adler Bube</t>
  </si>
  <si>
    <t>De Capitani Marcel</t>
  </si>
  <si>
    <t>088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</si>
  <si>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</si>
  <si>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</si>
  <si>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</si>
  <si>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</si>
  <si>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</si>
  <si>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</si>
  <si>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</si>
  <si>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</si>
  <si>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</si>
  <si>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</si>
  <si>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</si>
  <si>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Kettner Martin</t>
  </si>
  <si>
    <t>056</t>
  </si>
  <si>
    <t>068</t>
  </si>
  <si>
    <t>069</t>
  </si>
  <si>
    <t>070</t>
  </si>
  <si>
    <t>Buzov Tomislav</t>
  </si>
  <si>
    <t>071</t>
  </si>
  <si>
    <t>Carl Sebastian</t>
  </si>
  <si>
    <t>072</t>
  </si>
  <si>
    <t>073</t>
  </si>
  <si>
    <t>074</t>
  </si>
  <si>
    <t>Soticiodis Stratos</t>
  </si>
  <si>
    <t>075</t>
  </si>
  <si>
    <t>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</si>
</sst>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b/>
      <sz val="18"/>
      <name val="Engravers MT"/>
      <family val="1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vertical="center"/>
      <protection hidden="1"/>
    </xf>
    <xf numFmtId="14" fontId="6" fillId="0" borderId="6" xfId="0" applyNumberFormat="1" applyFont="1" applyFill="1" applyBorder="1" applyAlignment="1" applyProtection="1">
      <alignment horizontal="center" vertical="center"/>
      <protection hidden="1"/>
    </xf>
    <xf numFmtId="14" fontId="6" fillId="0" borderId="0" xfId="0" applyNumberFormat="1" applyFont="1" applyFill="1" applyBorder="1" applyAlignment="1" applyProtection="1">
      <alignment horizontal="center" vertical="center"/>
      <protection hidden="1"/>
    </xf>
    <xf numFmtId="49" fontId="6" fillId="0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7" fillId="0" borderId="40" xfId="0" applyFont="1" applyFill="1" applyBorder="1" applyAlignment="1" applyProtection="1">
      <alignment horizontal="right" vertical="center"/>
      <protection hidden="1"/>
    </xf>
    <xf numFmtId="0" fontId="3" fillId="0" borderId="40" xfId="0" applyFont="1" applyFill="1" applyBorder="1" applyAlignment="1" applyProtection="1">
      <alignment horizontal="center" vertical="center"/>
      <protection hidden="1"/>
    </xf>
    <xf numFmtId="0" fontId="7" fillId="0" borderId="48" xfId="0" applyFont="1" applyFill="1" applyBorder="1" applyAlignment="1" applyProtection="1">
      <alignment vertical="center"/>
      <protection hidden="1"/>
    </xf>
    <xf numFmtId="0" fontId="7" fillId="0" borderId="1" xfId="0" applyFont="1" applyFill="1" applyBorder="1" applyAlignment="1" applyProtection="1">
      <alignment horizontal="right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7" fillId="0" borderId="15" xfId="0" applyFont="1" applyFill="1" applyBorder="1" applyAlignment="1" applyProtection="1">
      <alignment vertical="center"/>
      <protection hidden="1"/>
    </xf>
    <xf numFmtId="0" fontId="7" fillId="0" borderId="2" xfId="0" applyFont="1" applyFill="1" applyBorder="1" applyAlignment="1" applyProtection="1">
      <alignment horizontal="right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7" fillId="0" borderId="17" xfId="0" applyFont="1" applyFill="1" applyBorder="1" applyAlignment="1" applyProtection="1">
      <alignment vertical="center"/>
      <protection hidden="1"/>
    </xf>
    <xf numFmtId="0" fontId="7" fillId="0" borderId="48" xfId="0" applyFont="1" applyFill="1" applyBorder="1" applyAlignment="1" applyProtection="1">
      <alignment horizontal="left" vertical="center"/>
      <protection hidden="1"/>
    </xf>
    <xf numFmtId="0" fontId="7" fillId="0" borderId="17" xfId="0" applyFont="1" applyFill="1" applyBorder="1" applyAlignment="1" applyProtection="1">
      <alignment horizontal="left" vertical="center"/>
      <protection hidden="1"/>
    </xf>
    <xf numFmtId="0" fontId="7" fillId="0" borderId="15" xfId="0" applyFont="1" applyFill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3" fillId="3" borderId="32" xfId="0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3" fillId="3" borderId="24" xfId="0" applyFont="1" applyFill="1" applyBorder="1" applyAlignment="1" applyProtection="1">
      <alignment vertical="center"/>
      <protection hidden="1"/>
    </xf>
    <xf numFmtId="0" fontId="3" fillId="3" borderId="46" xfId="0" applyFont="1" applyFill="1" applyBorder="1" applyAlignment="1" applyProtection="1">
      <alignment vertical="center"/>
      <protection hidden="1"/>
    </xf>
    <xf numFmtId="0" fontId="3" fillId="3" borderId="45" xfId="0" applyFont="1" applyFill="1" applyBorder="1" applyAlignment="1" applyProtection="1">
      <alignment vertical="center"/>
      <protection hidden="1"/>
    </xf>
    <xf numFmtId="0" fontId="3" fillId="3" borderId="45" xfId="0" applyFont="1" applyFill="1" applyBorder="1" applyAlignment="1" applyProtection="1">
      <alignment vertical="center" wrapText="1"/>
      <protection hidden="1"/>
    </xf>
    <xf numFmtId="0" fontId="3" fillId="3" borderId="46" xfId="0" applyFont="1" applyFill="1" applyBorder="1" applyAlignment="1" applyProtection="1">
      <alignment vertical="center" wrapText="1"/>
      <protection hidden="1"/>
    </xf>
    <xf numFmtId="0" fontId="7" fillId="3" borderId="40" xfId="0" applyFont="1" applyFill="1" applyBorder="1" applyAlignment="1" applyProtection="1">
      <alignment horizontal="right" vertical="center"/>
      <protection hidden="1"/>
    </xf>
    <xf numFmtId="0" fontId="3" fillId="3" borderId="40" xfId="0" applyFont="1" applyFill="1" applyBorder="1" applyAlignment="1" applyProtection="1">
      <alignment horizontal="center" vertical="center"/>
      <protection hidden="1"/>
    </xf>
    <xf numFmtId="0" fontId="7" fillId="3" borderId="48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7" fillId="3" borderId="17" xfId="0" applyFont="1" applyFill="1" applyBorder="1" applyAlignment="1" applyProtection="1">
      <alignment horizontal="left" vertical="center"/>
      <protection hidden="1"/>
    </xf>
    <xf numFmtId="0" fontId="7" fillId="3" borderId="32" xfId="0" applyFont="1" applyFill="1" applyBorder="1" applyAlignment="1" applyProtection="1">
      <alignment horizontal="right" vertical="center"/>
      <protection hidden="1"/>
    </xf>
    <xf numFmtId="0" fontId="7" fillId="3" borderId="33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5" fillId="2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 applyProtection="1">
      <alignment vertical="center" wrapText="1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 applyProtection="1">
      <alignment vertical="center" wrapText="1"/>
      <protection locked="0"/>
    </xf>
    <xf numFmtId="49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vertical="center" wrapText="1"/>
      <protection locked="0"/>
    </xf>
    <xf numFmtId="49" fontId="4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49" fontId="4" fillId="4" borderId="12" xfId="0" applyNumberFormat="1" applyFont="1" applyFill="1" applyBorder="1" applyAlignment="1">
      <alignment vertical="center" wrapText="1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12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 applyProtection="1">
      <alignment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4" fillId="0" borderId="54" xfId="0" applyFont="1" applyBorder="1" applyAlignment="1" applyProtection="1">
      <alignment horizontal="center" vertical="center"/>
      <protection locked="0" hidden="1"/>
    </xf>
    <xf numFmtId="0" fontId="14" fillId="0" borderId="53" xfId="0" applyFont="1" applyBorder="1" applyAlignment="1" applyProtection="1">
      <alignment horizontal="center" vertical="center"/>
      <protection locked="0" hidden="1"/>
    </xf>
    <xf numFmtId="0" fontId="14" fillId="0" borderId="3" xfId="0" applyFont="1" applyBorder="1" applyAlignment="1" applyProtection="1">
      <alignment horizontal="center" vertical="center"/>
      <protection locked="0" hidden="1"/>
    </xf>
    <xf numFmtId="0" fontId="14" fillId="0" borderId="4" xfId="0" applyFont="1" applyBorder="1" applyAlignment="1" applyProtection="1">
      <alignment horizontal="center" vertical="center"/>
      <protection locked="0" hidden="1"/>
    </xf>
    <xf numFmtId="0" fontId="14" fillId="0" borderId="55" xfId="0" applyFont="1" applyBorder="1" applyAlignment="1" applyProtection="1">
      <alignment horizontal="center" vertical="center"/>
      <protection locked="0" hidden="1"/>
    </xf>
    <xf numFmtId="0" fontId="14" fillId="0" borderId="8" xfId="0" applyFont="1" applyBorder="1" applyAlignment="1" applyProtection="1">
      <alignment horizontal="center" vertical="center"/>
      <protection locked="0" hidden="1"/>
    </xf>
    <xf numFmtId="0" fontId="15" fillId="0" borderId="53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8" xfId="0" applyFont="1" applyBorder="1" applyAlignment="1" applyProtection="1">
      <alignment horizontal="center" vertical="center"/>
      <protection locked="0"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3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49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/>
      <protection locked="0" hidden="1"/>
    </xf>
    <xf numFmtId="0" fontId="6" fillId="0" borderId="49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6" fillId="0" borderId="15" xfId="0" applyFont="1" applyBorder="1" applyAlignment="1" applyProtection="1">
      <alignment horizontal="center" vertical="center"/>
      <protection locked="0" hidden="1"/>
    </xf>
    <xf numFmtId="0" fontId="6" fillId="0" borderId="20" xfId="0" applyFont="1" applyBorder="1" applyAlignment="1" applyProtection="1">
      <alignment horizontal="center" vertical="center"/>
      <protection locked="0" hidden="1"/>
    </xf>
    <xf numFmtId="0" fontId="6" fillId="0" borderId="14" xfId="0" applyFont="1" applyBorder="1" applyAlignment="1" applyProtection="1">
      <alignment horizontal="center" vertical="center"/>
      <protection locked="0" hidden="1"/>
    </xf>
    <xf numFmtId="0" fontId="9" fillId="3" borderId="38" xfId="0" applyFont="1" applyFill="1" applyBorder="1" applyAlignment="1" applyProtection="1">
      <alignment horizontal="center" vertical="center"/>
      <protection hidden="1"/>
    </xf>
    <xf numFmtId="0" fontId="9" fillId="3" borderId="32" xfId="0" applyFont="1" applyFill="1" applyBorder="1" applyAlignment="1" applyProtection="1">
      <alignment horizontal="center" vertical="center"/>
      <protection hidden="1"/>
    </xf>
    <xf numFmtId="0" fontId="9" fillId="3" borderId="37" xfId="0" applyFont="1" applyFill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locked="0" hidden="1"/>
    </xf>
    <xf numFmtId="0" fontId="6" fillId="0" borderId="18" xfId="0" applyFont="1" applyBorder="1" applyAlignment="1" applyProtection="1">
      <alignment horizontal="center" vertical="center"/>
      <protection locked="0"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43" xfId="0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0" fontId="4" fillId="0" borderId="17" xfId="0" applyFont="1" applyBorder="1" applyAlignment="1" applyProtection="1">
      <alignment horizontal="center" vertical="center"/>
      <protection locked="0" hidden="1"/>
    </xf>
    <xf numFmtId="0" fontId="4" fillId="0" borderId="23" xfId="0" applyFont="1" applyBorder="1" applyAlignment="1" applyProtection="1">
      <alignment horizontal="center" vertical="center"/>
      <protection locked="0" hidden="1"/>
    </xf>
    <xf numFmtId="0" fontId="4" fillId="0" borderId="32" xfId="0" applyFont="1" applyBorder="1" applyAlignment="1" applyProtection="1">
      <alignment horizontal="center" vertical="center"/>
      <protection locked="0" hidden="1"/>
    </xf>
    <xf numFmtId="0" fontId="4" fillId="0" borderId="37" xfId="0" applyFont="1" applyBorder="1" applyAlignment="1" applyProtection="1">
      <alignment horizontal="center" vertical="center"/>
      <protection locked="0" hidden="1"/>
    </xf>
    <xf numFmtId="0" fontId="6" fillId="0" borderId="21" xfId="0" applyFont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4" fontId="3" fillId="0" borderId="16" xfId="0" applyNumberFormat="1" applyFont="1" applyFill="1" applyBorder="1" applyAlignment="1" applyProtection="1">
      <alignment horizontal="center" vertical="center"/>
      <protection hidden="1"/>
    </xf>
    <xf numFmtId="14" fontId="3" fillId="0" borderId="2" xfId="0" applyNumberFormat="1" applyFont="1" applyFill="1" applyBorder="1" applyAlignment="1" applyProtection="1">
      <alignment horizontal="center" vertical="center"/>
      <protection hidden="1"/>
    </xf>
    <xf numFmtId="14" fontId="3" fillId="0" borderId="23" xfId="0" applyNumberFormat="1" applyFont="1" applyFill="1" applyBorder="1" applyAlignment="1" applyProtection="1">
      <alignment horizontal="center" vertical="center"/>
      <protection hidden="1"/>
    </xf>
    <xf numFmtId="0" fontId="3" fillId="3" borderId="38" xfId="0" applyFont="1" applyFill="1" applyBorder="1" applyAlignment="1" applyProtection="1">
      <alignment horizontal="center" vertical="center" wrapText="1"/>
      <protection hidden="1"/>
    </xf>
    <xf numFmtId="0" fontId="3" fillId="3" borderId="32" xfId="0" applyFont="1" applyFill="1" applyBorder="1" applyAlignment="1" applyProtection="1">
      <alignment horizontal="center" vertical="center" wrapText="1"/>
      <protection hidden="1"/>
    </xf>
    <xf numFmtId="0" fontId="3" fillId="3" borderId="37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14" fontId="6" fillId="0" borderId="9" xfId="0" applyNumberFormat="1" applyFont="1" applyFill="1" applyBorder="1" applyAlignment="1" applyProtection="1">
      <alignment horizontal="center" vertical="center"/>
      <protection locked="0" hidden="1"/>
    </xf>
    <xf numFmtId="14" fontId="6" fillId="0" borderId="6" xfId="0" applyNumberFormat="1" applyFont="1" applyFill="1" applyBorder="1" applyAlignment="1" applyProtection="1">
      <alignment horizontal="center" vertical="center"/>
      <protection locked="0" hidden="1"/>
    </xf>
    <xf numFmtId="14" fontId="6" fillId="0" borderId="18" xfId="0" applyNumberFormat="1" applyFont="1" applyFill="1" applyBorder="1" applyAlignment="1" applyProtection="1">
      <alignment horizontal="center" vertical="center"/>
      <protection locked="0" hidden="1"/>
    </xf>
    <xf numFmtId="14" fontId="6" fillId="0" borderId="43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6" xfId="0" applyNumberFormat="1" applyFont="1" applyFill="1" applyBorder="1" applyAlignment="1" applyProtection="1">
      <alignment horizontal="center" vertical="center"/>
      <protection locked="0"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locked="0" hidden="1"/>
    </xf>
    <xf numFmtId="0" fontId="5" fillId="3" borderId="42" xfId="0" applyFont="1" applyFill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locked="0" hidden="1"/>
    </xf>
    <xf numFmtId="0" fontId="4" fillId="0" borderId="33" xfId="0" applyFont="1" applyBorder="1" applyAlignment="1" applyProtection="1">
      <alignment horizontal="center" vertical="center"/>
      <protection locked="0" hidden="1"/>
    </xf>
    <xf numFmtId="0" fontId="6" fillId="0" borderId="6" xfId="0" applyFont="1" applyBorder="1" applyAlignment="1" applyProtection="1">
      <alignment horizontal="left" vertical="center"/>
      <protection locked="0" hidden="1"/>
    </xf>
    <xf numFmtId="0" fontId="6" fillId="0" borderId="7" xfId="0" applyFont="1" applyBorder="1" applyAlignment="1" applyProtection="1">
      <alignment horizontal="left" vertical="center"/>
      <protection locked="0" hidden="1"/>
    </xf>
    <xf numFmtId="0" fontId="6" fillId="0" borderId="4" xfId="0" applyFont="1" applyBorder="1" applyAlignment="1" applyProtection="1">
      <alignment horizontal="left" vertical="center"/>
      <protection locked="0" hidden="1"/>
    </xf>
    <xf numFmtId="0" fontId="6" fillId="0" borderId="8" xfId="0" applyFont="1" applyBorder="1" applyAlignment="1" applyProtection="1">
      <alignment horizontal="left" vertical="center"/>
      <protection locked="0"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6" fillId="0" borderId="39" xfId="0" applyFont="1" applyBorder="1" applyAlignment="1" applyProtection="1">
      <alignment horizontal="right" vertical="center"/>
      <protection locked="0" hidden="1"/>
    </xf>
    <xf numFmtId="0" fontId="6" fillId="0" borderId="40" xfId="0" applyFont="1" applyBorder="1" applyAlignment="1" applyProtection="1">
      <alignment horizontal="right" vertical="center"/>
      <protection locked="0" hidden="1"/>
    </xf>
    <xf numFmtId="0" fontId="6" fillId="0" borderId="40" xfId="0" applyFont="1" applyBorder="1" applyAlignment="1" applyProtection="1">
      <alignment horizontal="left" vertical="center"/>
      <protection locked="0" hidden="1"/>
    </xf>
    <xf numFmtId="0" fontId="6" fillId="0" borderId="41" xfId="0" applyFont="1" applyBorder="1" applyAlignment="1" applyProtection="1">
      <alignment horizontal="left" vertical="center"/>
      <protection locked="0" hidden="1"/>
    </xf>
    <xf numFmtId="0" fontId="4" fillId="0" borderId="12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6" xfId="0" applyFont="1" applyBorder="1" applyAlignment="1" applyProtection="1">
      <alignment horizontal="right" vertical="center"/>
      <protection locked="0" hidden="1"/>
    </xf>
    <xf numFmtId="0" fontId="6" fillId="0" borderId="2" xfId="0" applyFont="1" applyBorder="1" applyAlignment="1" applyProtection="1">
      <alignment horizontal="right" vertical="center"/>
      <protection locked="0" hidden="1"/>
    </xf>
    <xf numFmtId="0" fontId="6" fillId="0" borderId="2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Alignment="1" applyProtection="1">
      <alignment horizontal="left" vertical="center"/>
      <protection locked="0" hidden="1"/>
    </xf>
    <xf numFmtId="0" fontId="4" fillId="0" borderId="47" xfId="0" applyFont="1" applyBorder="1" applyAlignment="1" applyProtection="1">
      <alignment horizontal="center" vertical="center"/>
      <protection locked="0" hidden="1"/>
    </xf>
    <xf numFmtId="0" fontId="4" fillId="0" borderId="40" xfId="0" applyFont="1" applyBorder="1" applyAlignment="1" applyProtection="1">
      <alignment horizontal="center" vertical="center"/>
      <protection locked="0" hidden="1"/>
    </xf>
    <xf numFmtId="0" fontId="4" fillId="0" borderId="48" xfId="0" applyFont="1" applyBorder="1" applyAlignment="1" applyProtection="1">
      <alignment horizontal="center" vertical="center"/>
      <protection locked="0" hidden="1"/>
    </xf>
    <xf numFmtId="0" fontId="4" fillId="0" borderId="41" xfId="0" applyFont="1" applyBorder="1" applyAlignment="1" applyProtection="1">
      <alignment horizontal="center" vertical="center"/>
      <protection locked="0" hidden="1"/>
    </xf>
    <xf numFmtId="0" fontId="5" fillId="3" borderId="38" xfId="0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center" vertical="center"/>
      <protection hidden="1"/>
    </xf>
    <xf numFmtId="0" fontId="5" fillId="3" borderId="37" xfId="0" applyFont="1" applyFill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right" vertical="center"/>
      <protection locked="0" hidden="1"/>
    </xf>
    <xf numFmtId="0" fontId="6" fillId="0" borderId="1" xfId="0" applyFont="1" applyBorder="1" applyAlignment="1" applyProtection="1">
      <alignment horizontal="right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6" fillId="0" borderId="21" xfId="0" applyFont="1" applyBorder="1" applyAlignment="1" applyProtection="1">
      <alignment horizontal="left" vertical="center"/>
      <protection locked="0"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43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49" xfId="0" applyFont="1" applyFill="1" applyBorder="1" applyAlignment="1" applyProtection="1">
      <alignment horizontal="center" vertical="center" wrapText="1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7" fillId="0" borderId="33" xfId="0" applyFont="1" applyBorder="1" applyAlignment="1" applyProtection="1">
      <alignment horizontal="center" vertical="center"/>
      <protection hidden="1"/>
    </xf>
    <xf numFmtId="0" fontId="7" fillId="0" borderId="31" xfId="0" applyFont="1" applyFill="1" applyBorder="1" applyAlignment="1" applyProtection="1">
      <alignment horizontal="center" vertical="center"/>
      <protection hidden="1"/>
    </xf>
    <xf numFmtId="0" fontId="7" fillId="0" borderId="33" xfId="0" applyFont="1" applyFill="1" applyBorder="1" applyAlignment="1" applyProtection="1">
      <alignment horizontal="center" vertical="center"/>
      <protection hidden="1"/>
    </xf>
    <xf numFmtId="0" fontId="6" fillId="0" borderId="31" xfId="0" applyFont="1" applyFill="1" applyBorder="1" applyAlignment="1" applyProtection="1">
      <alignment horizontal="center" vertical="center"/>
      <protection locked="0" hidden="1"/>
    </xf>
    <xf numFmtId="0" fontId="6" fillId="0" borderId="32" xfId="0" applyFont="1" applyFill="1" applyBorder="1" applyAlignment="1" applyProtection="1">
      <alignment horizontal="center" vertical="center"/>
      <protection locked="0" hidden="1"/>
    </xf>
    <xf numFmtId="0" fontId="6" fillId="0" borderId="33" xfId="0" applyFont="1" applyFill="1" applyBorder="1" applyAlignment="1" applyProtection="1">
      <alignment horizontal="center" vertical="center"/>
      <protection locked="0" hidden="1"/>
    </xf>
    <xf numFmtId="0" fontId="7" fillId="0" borderId="32" xfId="0" applyFont="1" applyFill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locked="0" hidden="1"/>
    </xf>
    <xf numFmtId="0" fontId="6" fillId="0" borderId="32" xfId="0" applyFont="1" applyBorder="1" applyAlignment="1" applyProtection="1">
      <alignment horizontal="center" vertical="center"/>
      <protection locked="0" hidden="1"/>
    </xf>
    <xf numFmtId="0" fontId="6" fillId="0" borderId="37" xfId="0" applyFont="1" applyBorder="1" applyAlignment="1" applyProtection="1">
      <alignment horizontal="center" vertical="center"/>
      <protection locked="0"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2" xfId="0" applyFont="1" applyFill="1" applyBorder="1" applyAlignment="1" applyProtection="1">
      <alignment horizontal="center" vertical="center"/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6" fillId="0" borderId="22" xfId="0" applyFont="1" applyFill="1" applyBorder="1" applyAlignment="1" applyProtection="1">
      <alignment horizontal="center" vertical="center"/>
      <protection locked="0" hidden="1"/>
    </xf>
    <xf numFmtId="0" fontId="6" fillId="0" borderId="2" xfId="0" applyFont="1" applyFill="1" applyBorder="1" applyAlignment="1" applyProtection="1">
      <alignment horizontal="center" vertical="center"/>
      <protection locked="0" hidden="1"/>
    </xf>
    <xf numFmtId="0" fontId="6" fillId="0" borderId="17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locked="0" hidden="1"/>
    </xf>
    <xf numFmtId="0" fontId="6" fillId="0" borderId="2" xfId="0" applyFont="1" applyBorder="1" applyAlignment="1" applyProtection="1">
      <alignment horizontal="center" vertical="center"/>
      <protection locked="0" hidden="1"/>
    </xf>
    <xf numFmtId="0" fontId="6" fillId="0" borderId="23" xfId="0" applyFont="1" applyBorder="1" applyAlignment="1" applyProtection="1">
      <alignment horizontal="center" vertical="center"/>
      <protection locked="0"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4" fillId="0" borderId="27" xfId="0" applyNumberFormat="1" applyFont="1" applyFill="1" applyBorder="1" applyAlignment="1" applyProtection="1">
      <alignment horizontal="left" vertical="center"/>
      <protection locked="0" hidden="1"/>
    </xf>
    <xf numFmtId="0" fontId="4" fillId="0" borderId="12" xfId="0" applyNumberFormat="1" applyFont="1" applyFill="1" applyBorder="1" applyAlignment="1" applyProtection="1">
      <alignment horizontal="left" vertical="center"/>
      <protection locked="0" hidden="1"/>
    </xf>
    <xf numFmtId="0" fontId="6" fillId="0" borderId="5" xfId="0" applyFont="1" applyBorder="1" applyAlignment="1" applyProtection="1">
      <alignment horizontal="right" vertical="center"/>
      <protection locked="0" hidden="1"/>
    </xf>
    <xf numFmtId="0" fontId="6" fillId="0" borderId="6" xfId="0" applyFont="1" applyBorder="1" applyAlignment="1" applyProtection="1">
      <alignment horizontal="right" vertical="center"/>
      <protection locked="0" hidden="1"/>
    </xf>
    <xf numFmtId="0" fontId="6" fillId="0" borderId="3" xfId="0" applyFont="1" applyBorder="1" applyAlignment="1" applyProtection="1">
      <alignment horizontal="right" vertical="center"/>
      <protection locked="0" hidden="1"/>
    </xf>
    <xf numFmtId="0" fontId="6" fillId="0" borderId="4" xfId="0" applyFont="1" applyBorder="1" applyAlignment="1" applyProtection="1">
      <alignment horizontal="right" vertical="center"/>
      <protection locked="0" hidden="1"/>
    </xf>
    <xf numFmtId="0" fontId="3" fillId="3" borderId="38" xfId="0" applyFont="1" applyFill="1" applyBorder="1" applyAlignment="1" applyProtection="1">
      <alignment horizontal="center" vertical="center"/>
      <protection hidden="1"/>
    </xf>
    <xf numFmtId="0" fontId="3" fillId="3" borderId="32" xfId="0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center" vertical="center"/>
      <protection hidden="1"/>
    </xf>
    <xf numFmtId="0" fontId="4" fillId="0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4" fillId="0" borderId="25" xfId="0" applyNumberFormat="1" applyFont="1" applyFill="1" applyBorder="1" applyAlignment="1" applyProtection="1">
      <alignment horizontal="left" vertical="center"/>
      <protection locked="0" hidden="1"/>
    </xf>
    <xf numFmtId="0" fontId="4" fillId="0" borderId="6" xfId="0" applyNumberFormat="1" applyFont="1" applyFill="1" applyBorder="1" applyAlignment="1" applyProtection="1">
      <alignment horizontal="left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4" fillId="0" borderId="25" xfId="0" applyNumberFormat="1" applyFont="1" applyFill="1" applyBorder="1" applyAlignment="1" applyProtection="1">
      <alignment horizontal="center" vertical="center"/>
      <protection locked="0" hidden="1"/>
    </xf>
    <xf numFmtId="0" fontId="4" fillId="0" borderId="5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4" fillId="0" borderId="26" xfId="0" applyNumberFormat="1" applyFont="1" applyFill="1" applyBorder="1" applyAlignment="1" applyProtection="1">
      <alignment horizontal="left" vertical="center"/>
      <protection locked="0"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right" vertical="center"/>
      <protection locked="0" hidden="1"/>
    </xf>
    <xf numFmtId="0" fontId="6" fillId="0" borderId="0" xfId="0" applyFont="1" applyBorder="1" applyAlignment="1" applyProtection="1">
      <alignment horizontal="right" vertical="center"/>
      <protection locked="0"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locked="0" hidden="1"/>
    </xf>
    <xf numFmtId="0" fontId="6" fillId="0" borderId="50" xfId="0" applyFont="1" applyBorder="1" applyAlignment="1" applyProtection="1">
      <alignment horizontal="left" vertical="center"/>
      <protection locked="0" hidden="1"/>
    </xf>
    <xf numFmtId="0" fontId="6" fillId="0" borderId="38" xfId="0" applyFont="1" applyBorder="1" applyAlignment="1" applyProtection="1">
      <alignment horizontal="center" vertical="center"/>
      <protection locked="0" hidden="1"/>
    </xf>
    <xf numFmtId="0" fontId="6" fillId="0" borderId="33" xfId="0" applyFont="1" applyBorder="1" applyAlignment="1" applyProtection="1">
      <alignment horizontal="center" vertical="center"/>
      <protection locked="0"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center" vertical="center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4" fillId="0" borderId="27" xfId="0" applyNumberFormat="1" applyFont="1" applyFill="1" applyBorder="1" applyAlignment="1" applyProtection="1">
      <alignment horizontal="center" vertical="center"/>
      <protection locked="0" hidden="1"/>
    </xf>
    <xf numFmtId="0" fontId="4" fillId="0" borderId="28" xfId="0" applyNumberFormat="1" applyFont="1" applyFill="1" applyBorder="1" applyAlignment="1" applyProtection="1">
      <alignment horizontal="center" vertical="center"/>
      <protection locked="0" hidden="1"/>
    </xf>
    <xf numFmtId="0" fontId="3" fillId="0" borderId="35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4" fillId="0" borderId="26" xfId="0" applyNumberFormat="1" applyFont="1" applyFill="1" applyBorder="1" applyAlignment="1" applyProtection="1">
      <alignment horizontal="center" vertical="center"/>
      <protection locked="0" hidden="1"/>
    </xf>
    <xf numFmtId="0" fontId="4" fillId="0" borderId="34" xfId="0" applyNumberFormat="1" applyFont="1" applyFill="1" applyBorder="1" applyAlignment="1" applyProtection="1">
      <alignment horizontal="center" vertical="center"/>
      <protection locked="0" hidden="1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6" fillId="5" borderId="12" xfId="0" applyFont="1" applyFill="1" applyBorder="1" applyAlignment="1" applyProtection="1">
      <alignment vertical="center" wrapText="1"/>
      <protection locked="0"/>
    </xf>
    <xf numFmtId="0" fontId="5" fillId="5" borderId="12" xfId="0" applyFont="1" applyFill="1" applyBorder="1" applyAlignment="1">
      <alignment vertical="center" wrapText="1"/>
    </xf>
    <xf numFmtId="0" fontId="5" fillId="5" borderId="12" xfId="0" applyFont="1" applyFill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  <color rgb="FF4DF9FD"/>
      <color rgb="FFB7FD77"/>
      <color rgb="FF8BFC24"/>
      <color rgb="FF25FB4E"/>
      <color rgb="FF03E7E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8280</xdr:colOff>
      <xdr:row>0</xdr:row>
      <xdr:rowOff>0</xdr:rowOff>
    </xdr:from>
    <xdr:to>
      <xdr:col>14</xdr:col>
      <xdr:colOff>24847</xdr:colOff>
      <xdr:row>5</xdr:row>
      <xdr:rowOff>149087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8D745E4-4139-BD99-BDEC-11CD62ED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54" y="0"/>
          <a:ext cx="1109871" cy="1167848"/>
        </a:xfrm>
        <a:prstGeom prst="rect">
          <a:avLst/>
        </a:prstGeom>
      </xdr:spPr>
    </xdr:pic>
    <xdr:clientData/>
  </xdr:twoCellAnchor>
  <xdr:twoCellAnchor editAs="oneCell">
    <xdr:from>
      <xdr:col>82</xdr:col>
      <xdr:colOff>57150</xdr:colOff>
      <xdr:row>0</xdr:row>
      <xdr:rowOff>0</xdr:rowOff>
    </xdr:from>
    <xdr:to>
      <xdr:col>93</xdr:col>
      <xdr:colOff>26920</xdr:colOff>
      <xdr:row>5</xdr:row>
      <xdr:rowOff>149087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063CBD-7064-480F-B254-6B0AE9DA0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0"/>
          <a:ext cx="1122295" cy="1157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40"/>
  <sheetViews>
    <sheetView showGridLines="0" showRowColHeaders="0" tabSelected="1" showWhiteSpace="0" zoomScale="115" zoomScaleNormal="115" workbookViewId="0">
      <selection activeCell="AE11" sqref="AE11:AY11"/>
    </sheetView>
  </sheetViews>
  <sheetFormatPr baseColWidth="10" defaultColWidth="1.42578125" defaultRowHeight="15" x14ac:dyDescent="0.25"/>
  <cols>
    <col min="1" max="56" width="1.42578125" style="1"/>
    <col min="57" max="57" width="1.7109375" style="1" customWidth="1"/>
    <col min="58" max="70" width="1.42578125" style="1"/>
    <col min="71" max="71" width="1.7109375" style="1" customWidth="1"/>
    <col min="72" max="72" width="1.42578125" style="1"/>
    <col min="73" max="73" width="1.7109375" style="1" customWidth="1"/>
    <col min="74" max="16384" width="1.42578125" style="1"/>
  </cols>
  <sheetData>
    <row r="1" spans="1:110" s="4" customFormat="1" ht="24.75" customHeight="1" x14ac:dyDescent="0.25">
      <c r="A1" s="2"/>
      <c r="B1" s="3"/>
      <c r="C1" s="3"/>
      <c r="D1" s="3"/>
      <c r="E1" s="3"/>
      <c r="F1" s="3"/>
      <c r="G1" s="3"/>
      <c r="H1" s="3"/>
      <c r="K1" s="9"/>
      <c r="L1" s="9"/>
      <c r="P1" s="155" t="s">
        <v>18</v>
      </c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</row>
    <row r="2" spans="1:110" s="4" customFormat="1" ht="15.95" customHeight="1" x14ac:dyDescent="0.25">
      <c r="A2" s="5"/>
      <c r="B2" s="5"/>
      <c r="C2" s="5"/>
      <c r="D2" s="5"/>
      <c r="E2" s="5"/>
      <c r="F2" s="5"/>
      <c r="G2" s="5"/>
      <c r="H2" s="5"/>
      <c r="J2" s="15"/>
      <c r="K2" s="15"/>
      <c r="L2" s="15"/>
      <c r="M2" s="15"/>
      <c r="O2" s="15"/>
      <c r="P2" s="156" t="s">
        <v>10</v>
      </c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0"/>
      <c r="CT2" s="10"/>
      <c r="CU2" s="10"/>
      <c r="CV2" s="10"/>
    </row>
    <row r="3" spans="1:110" s="4" customFormat="1" ht="15.95" customHeight="1" x14ac:dyDescent="0.25">
      <c r="A3" s="5"/>
      <c r="B3" s="5"/>
      <c r="C3" s="5"/>
      <c r="D3" s="5"/>
      <c r="E3" s="5"/>
      <c r="F3" s="5"/>
      <c r="G3" s="5"/>
      <c r="H3" s="5"/>
      <c r="P3" s="156" t="s">
        <v>11</v>
      </c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</row>
    <row r="4" spans="1:110" s="4" customFormat="1" ht="15.95" customHeight="1" x14ac:dyDescent="0.25">
      <c r="A4" s="5"/>
      <c r="B4" s="5"/>
      <c r="C4" s="5"/>
      <c r="D4" s="5"/>
      <c r="E4" s="5"/>
      <c r="F4" s="5"/>
      <c r="G4" s="5"/>
      <c r="H4" s="5"/>
      <c r="I4" s="47"/>
      <c r="J4" s="47"/>
      <c r="K4" s="47"/>
      <c r="L4" s="47"/>
      <c r="P4" s="157" t="s">
        <v>17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</row>
    <row r="5" spans="1:110" s="4" customFormat="1" ht="8.4499999999999993" customHeight="1" thickBot="1" x14ac:dyDescent="0.3">
      <c r="A5" s="5"/>
      <c r="B5" s="5"/>
      <c r="C5" s="5"/>
      <c r="D5" s="5"/>
      <c r="E5" s="5"/>
      <c r="F5" s="5"/>
      <c r="G5" s="5"/>
      <c r="H5" s="5"/>
      <c r="I5" s="47"/>
      <c r="J5" s="47"/>
      <c r="K5" s="47"/>
      <c r="L5" s="47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</row>
    <row r="6" spans="1:110" ht="24" customHeight="1" thickBot="1" x14ac:dyDescent="0.3">
      <c r="A6" s="21"/>
      <c r="B6" s="22"/>
      <c r="C6" s="22"/>
      <c r="D6" s="22"/>
      <c r="E6" s="22"/>
      <c r="F6" s="22"/>
      <c r="G6" s="21"/>
      <c r="H6" s="21"/>
      <c r="I6" s="23"/>
      <c r="J6" s="23"/>
      <c r="K6" s="22"/>
      <c r="L6" s="22"/>
      <c r="M6" s="22"/>
      <c r="N6" s="22"/>
      <c r="O6" s="24"/>
      <c r="P6" s="164" t="s">
        <v>24</v>
      </c>
      <c r="Q6" s="146"/>
      <c r="R6" s="146"/>
      <c r="S6" s="146"/>
      <c r="T6" s="147"/>
      <c r="U6" s="165"/>
      <c r="V6" s="166"/>
      <c r="W6" s="166"/>
      <c r="X6" s="166"/>
      <c r="Y6" s="166"/>
      <c r="Z6" s="166"/>
      <c r="AA6" s="166"/>
      <c r="AB6" s="167"/>
      <c r="AC6" s="166"/>
      <c r="AD6" s="168"/>
      <c r="AE6" s="145" t="s">
        <v>9</v>
      </c>
      <c r="AF6" s="146"/>
      <c r="AG6" s="146"/>
      <c r="AH6" s="146"/>
      <c r="AI6" s="146"/>
      <c r="AJ6" s="146"/>
      <c r="AK6" s="146"/>
      <c r="AL6" s="146"/>
      <c r="AM6" s="146"/>
      <c r="AN6" s="147"/>
      <c r="AO6" s="169"/>
      <c r="AP6" s="169"/>
      <c r="AQ6" s="169"/>
      <c r="AR6" s="169"/>
      <c r="AS6" s="169"/>
      <c r="AT6" s="169"/>
      <c r="AU6" s="169"/>
      <c r="AV6" s="169"/>
      <c r="AW6" s="169"/>
      <c r="AX6" s="145" t="s">
        <v>27</v>
      </c>
      <c r="AY6" s="146"/>
      <c r="AZ6" s="146"/>
      <c r="BA6" s="146"/>
      <c r="BB6" s="146"/>
      <c r="BC6" s="146"/>
      <c r="BD6" s="170"/>
      <c r="BE6" s="170"/>
      <c r="BF6" s="170"/>
      <c r="BG6" s="170"/>
      <c r="BH6" s="170"/>
      <c r="BI6" s="170"/>
      <c r="BJ6" s="170"/>
      <c r="BK6" s="171"/>
      <c r="BL6" s="142"/>
      <c r="BM6" s="143"/>
      <c r="BN6" s="143"/>
      <c r="BO6" s="174" t="s">
        <v>28</v>
      </c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42"/>
      <c r="CC6" s="143"/>
      <c r="CD6" s="144"/>
      <c r="CE6" s="8"/>
      <c r="CF6" s="8"/>
      <c r="CG6" s="8"/>
      <c r="CH6" s="8"/>
      <c r="CM6" s="2"/>
      <c r="CN6" s="2"/>
      <c r="CO6" s="2"/>
      <c r="CP6" s="2"/>
      <c r="CQ6" s="2"/>
      <c r="CR6" s="2"/>
    </row>
    <row r="7" spans="1:110" s="31" customFormat="1" ht="8.4499999999999993" customHeight="1" thickBot="1" x14ac:dyDescent="0.3">
      <c r="A7" s="20"/>
      <c r="B7" s="28"/>
      <c r="C7" s="28"/>
      <c r="D7" s="28"/>
      <c r="E7" s="28"/>
      <c r="F7" s="28"/>
      <c r="G7" s="20"/>
      <c r="H7" s="20"/>
      <c r="I7" s="29"/>
      <c r="J7" s="29"/>
      <c r="K7" s="28"/>
      <c r="L7" s="28"/>
      <c r="M7" s="28"/>
      <c r="N7" s="28"/>
      <c r="O7" s="28"/>
      <c r="P7" s="30"/>
      <c r="Q7" s="30"/>
      <c r="R7" s="30"/>
      <c r="S7" s="30"/>
      <c r="T7" s="30"/>
      <c r="U7" s="25"/>
      <c r="V7" s="25"/>
      <c r="W7" s="25"/>
      <c r="X7" s="25"/>
      <c r="Y7" s="25"/>
      <c r="Z7" s="25"/>
      <c r="AA7" s="25"/>
      <c r="AB7" s="26"/>
      <c r="AC7" s="25"/>
      <c r="AD7" s="25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7"/>
      <c r="AP7" s="27"/>
      <c r="AQ7" s="27"/>
      <c r="AR7" s="27"/>
      <c r="AS7" s="27"/>
      <c r="AT7" s="27"/>
      <c r="AU7" s="27"/>
      <c r="AV7" s="27"/>
      <c r="AW7" s="27"/>
      <c r="AX7" s="30"/>
      <c r="AY7" s="30"/>
      <c r="AZ7" s="30"/>
      <c r="BA7" s="30"/>
      <c r="BB7" s="30"/>
      <c r="BC7" s="30"/>
      <c r="BD7" s="49"/>
      <c r="BE7" s="49"/>
      <c r="BF7" s="49"/>
      <c r="BG7" s="49"/>
      <c r="BH7" s="49"/>
      <c r="BI7" s="49"/>
      <c r="BJ7" s="49"/>
      <c r="BK7" s="49"/>
      <c r="BL7" s="7"/>
      <c r="BM7" s="7"/>
      <c r="BN7" s="7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7"/>
      <c r="CC7" s="7"/>
      <c r="CD7" s="7"/>
      <c r="CE7" s="19"/>
      <c r="CF7" s="19"/>
      <c r="CG7" s="19"/>
      <c r="CH7" s="19"/>
      <c r="CM7" s="12"/>
      <c r="CN7" s="12"/>
      <c r="CO7" s="12"/>
      <c r="CP7" s="12"/>
      <c r="CQ7" s="12"/>
      <c r="CR7" s="12"/>
    </row>
    <row r="8" spans="1:110" s="2" customFormat="1" ht="17.100000000000001" customHeight="1" x14ac:dyDescent="0.25">
      <c r="A8" s="117" t="s">
        <v>6</v>
      </c>
      <c r="B8" s="118"/>
      <c r="C8" s="118"/>
      <c r="D8" s="119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23" t="s">
        <v>23</v>
      </c>
      <c r="Y8" s="124"/>
      <c r="Z8" s="124"/>
      <c r="AA8" s="125"/>
      <c r="AB8" s="66"/>
      <c r="AC8" s="129" t="s">
        <v>4</v>
      </c>
      <c r="AD8" s="124"/>
      <c r="AE8" s="124"/>
      <c r="AF8" s="130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23" t="s">
        <v>23</v>
      </c>
      <c r="BA8" s="124"/>
      <c r="BB8" s="124"/>
      <c r="BC8" s="125"/>
      <c r="BD8" s="239"/>
      <c r="BE8" s="161" t="s">
        <v>26</v>
      </c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3"/>
    </row>
    <row r="9" spans="1:110" s="2" customFormat="1" ht="17.100000000000001" customHeight="1" thickBot="1" x14ac:dyDescent="0.3">
      <c r="A9" s="120"/>
      <c r="B9" s="121"/>
      <c r="C9" s="121"/>
      <c r="D9" s="122"/>
      <c r="E9" s="172" t="s">
        <v>5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2"/>
      <c r="X9" s="126"/>
      <c r="Y9" s="127"/>
      <c r="Z9" s="127"/>
      <c r="AA9" s="128"/>
      <c r="AB9" s="66"/>
      <c r="AC9" s="131"/>
      <c r="AD9" s="127"/>
      <c r="AE9" s="127"/>
      <c r="AF9" s="132"/>
      <c r="AG9" s="172" t="s">
        <v>5</v>
      </c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2"/>
      <c r="AZ9" s="126"/>
      <c r="BA9" s="127"/>
      <c r="BB9" s="127"/>
      <c r="BC9" s="128"/>
      <c r="BD9" s="239"/>
      <c r="BE9" s="181" t="s">
        <v>6</v>
      </c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32" t="s">
        <v>0</v>
      </c>
      <c r="BU9" s="182" t="s">
        <v>4</v>
      </c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58" t="s">
        <v>25</v>
      </c>
      <c r="CJ9" s="159"/>
      <c r="CK9" s="159"/>
      <c r="CL9" s="159"/>
      <c r="CM9" s="159"/>
      <c r="CN9" s="159"/>
      <c r="CO9" s="159"/>
      <c r="CP9" s="159"/>
      <c r="CQ9" s="159"/>
      <c r="CR9" s="160"/>
    </row>
    <row r="10" spans="1:110" s="2" customFormat="1" ht="17.100000000000001" customHeight="1" x14ac:dyDescent="0.25">
      <c r="A10" s="279">
        <v>1</v>
      </c>
      <c r="B10" s="280"/>
      <c r="C10" s="265" t="str">
        <f>IFERROR(IF(VLOOKUP(E$8,Spieler!A$1:Z$27,2,FALSE)=0,"",VLOOKUP(E$8,Spieler!A$1:Z$27,2,FALSE)),"")</f>
        <v/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81" t="str">
        <f>IFERROR(IF(VLOOKUP(E$8,Spieler!A$1:Z$27,3,FALSE)=0,"",VLOOKUP(E$8,Spieler!A$1:Z$27,3,FALSE)),"")</f>
        <v/>
      </c>
      <c r="Y10" s="281"/>
      <c r="Z10" s="281"/>
      <c r="AA10" s="282"/>
      <c r="AB10" s="66"/>
      <c r="AC10" s="261">
        <v>1</v>
      </c>
      <c r="AD10" s="262"/>
      <c r="AE10" s="242" t="str">
        <f>IFERROR(IF(VLOOKUP(AG$8,Spieler!A$1:Z$27,2,FALSE)=0,"",VLOOKUP(AG$8,Spieler!A$1:Z$27,2,FALSE)),"")</f>
        <v/>
      </c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77" t="str">
        <f>IFERROR(IF(VLOOKUP(AG$8,Spieler!A$1:Z$27,3,FALSE)=0,"",VLOOKUP(AG$8,Spieler!A$1:Z$27,3,FALSE)),"")</f>
        <v/>
      </c>
      <c r="BA10" s="277"/>
      <c r="BB10" s="277"/>
      <c r="BC10" s="278"/>
      <c r="BD10" s="239"/>
      <c r="BE10" s="139" t="s">
        <v>33</v>
      </c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248" t="s">
        <v>1</v>
      </c>
      <c r="CJ10" s="249"/>
      <c r="CK10" s="249"/>
      <c r="CL10" s="249"/>
      <c r="CM10" s="249"/>
      <c r="CN10" s="248" t="s">
        <v>2</v>
      </c>
      <c r="CO10" s="249"/>
      <c r="CP10" s="249"/>
      <c r="CQ10" s="249"/>
      <c r="CR10" s="250"/>
      <c r="CS10" s="11"/>
      <c r="CT10" s="11"/>
    </row>
    <row r="11" spans="1:110" s="2" customFormat="1" ht="17.100000000000001" customHeight="1" x14ac:dyDescent="0.25">
      <c r="A11" s="240">
        <v>2</v>
      </c>
      <c r="B11" s="258"/>
      <c r="C11" s="243" t="str">
        <f>IFERROR(IF(VLOOKUP(E$8,Spieler!A$1:Z$27,4,FALSE)=0,"",VLOOKUP(E$8,Spieler!A$1:Z$27,4,FALSE)),"")</f>
        <v/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191" t="str">
        <f>IFERROR(IF(VLOOKUP(E$8,Spieler!A$1:Z$27,5,FALSE)=0,"",VLOOKUP(E$8,Spieler!A$1:Z$27,5,FALSE)),"")</f>
        <v/>
      </c>
      <c r="Y11" s="191"/>
      <c r="Z11" s="191"/>
      <c r="AA11" s="192"/>
      <c r="AB11" s="66"/>
      <c r="AC11" s="240">
        <v>2</v>
      </c>
      <c r="AD11" s="241"/>
      <c r="AE11" s="243" t="str">
        <f>IFERROR(IF(VLOOKUP(AG$8,Spieler!A$1:Z$27,4,FALSE)=0,"",VLOOKUP(AG$8,Spieler!A$1:Z$27,4,FALSE)),"")</f>
        <v/>
      </c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191" t="str">
        <f>IFERROR(IF(VLOOKUP(AG$8,Spieler!A$1:Z$27,5,FALSE)=0,"",VLOOKUP(AG$8,Spieler!A$1:Z$27,5,FALSE)),"")</f>
        <v/>
      </c>
      <c r="BA11" s="191"/>
      <c r="BB11" s="191"/>
      <c r="BC11" s="192"/>
      <c r="BD11" s="239"/>
      <c r="BE11" s="16">
        <v>1</v>
      </c>
      <c r="BF11" s="197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9"/>
      <c r="BS11" s="33">
        <v>1</v>
      </c>
      <c r="BT11" s="34" t="s">
        <v>0</v>
      </c>
      <c r="BU11" s="35">
        <v>1</v>
      </c>
      <c r="BV11" s="197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200"/>
      <c r="CI11" s="187"/>
      <c r="CJ11" s="188"/>
      <c r="CK11" s="67" t="s">
        <v>3</v>
      </c>
      <c r="CL11" s="189"/>
      <c r="CM11" s="190"/>
      <c r="CN11" s="187" t="str">
        <f t="shared" ref="CN11" si="0">IF(ISBLANK(CI11),"",IF(CI11&gt;CL11,1,0))</f>
        <v/>
      </c>
      <c r="CO11" s="188"/>
      <c r="CP11" s="67" t="s">
        <v>3</v>
      </c>
      <c r="CQ11" s="189" t="str">
        <f t="shared" ref="CQ11" si="1">IF(ISBLANK(CI11),"",IF(CL11&gt;CI11,1,0))</f>
        <v/>
      </c>
      <c r="CR11" s="190"/>
      <c r="CS11" s="6"/>
    </row>
    <row r="12" spans="1:110" s="2" customFormat="1" ht="17.100000000000001" customHeight="1" x14ac:dyDescent="0.25">
      <c r="A12" s="240">
        <v>3</v>
      </c>
      <c r="B12" s="258"/>
      <c r="C12" s="243" t="str">
        <f>IFERROR(IF(VLOOKUP(E$8,Spieler!A$1:Z$27,6,FALSE)=0,"",VLOOKUP(E$8,Spieler!A$1:Z$27,6,FALSE)),"")</f>
        <v/>
      </c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191" t="str">
        <f>IFERROR(IF(VLOOKUP(E$8,Spieler!A$1:Z$27,7,FALSE)=0,"",VLOOKUP(E$8,Spieler!A$1:Z$27,7,FALSE)),"")</f>
        <v/>
      </c>
      <c r="Y12" s="191"/>
      <c r="Z12" s="191"/>
      <c r="AA12" s="192"/>
      <c r="AB12" s="66"/>
      <c r="AC12" s="240">
        <v>3</v>
      </c>
      <c r="AD12" s="241"/>
      <c r="AE12" s="243" t="str">
        <f>IFERROR(IF(VLOOKUP(AG$8,Spieler!A$1:Z$27,6,FALSE)=0,"",VLOOKUP(AG$8,Spieler!A$1:Z$27,6,FALSE)),"")</f>
        <v/>
      </c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191" t="str">
        <f>IFERROR(IF(VLOOKUP(AG$8,Spieler!A$1:Z$27,7,FALSE)=0,"",VLOOKUP(AG$8,Spieler!A$1:Z$27,7,FALSE)),"")</f>
        <v/>
      </c>
      <c r="BA12" s="191"/>
      <c r="BB12" s="191"/>
      <c r="BC12" s="192"/>
      <c r="BD12" s="239"/>
      <c r="BE12" s="16">
        <v>2</v>
      </c>
      <c r="BF12" s="197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9"/>
      <c r="BS12" s="33">
        <v>2</v>
      </c>
      <c r="BT12" s="34" t="s">
        <v>0</v>
      </c>
      <c r="BU12" s="35">
        <v>2</v>
      </c>
      <c r="BV12" s="197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200"/>
      <c r="CI12" s="187"/>
      <c r="CJ12" s="188"/>
      <c r="CK12" s="67" t="s">
        <v>3</v>
      </c>
      <c r="CL12" s="189"/>
      <c r="CM12" s="190"/>
      <c r="CN12" s="187" t="str">
        <f t="shared" ref="CN12:CN14" si="2">IF(ISBLANK(CI12),"",IF(CI12&gt;CL12,1,0))</f>
        <v/>
      </c>
      <c r="CO12" s="188"/>
      <c r="CP12" s="67" t="s">
        <v>3</v>
      </c>
      <c r="CQ12" s="189" t="str">
        <f t="shared" ref="CQ12:CQ14" si="3">IF(ISBLANK(CI12),"",IF(CL12&gt;CI12,1,0))</f>
        <v/>
      </c>
      <c r="CR12" s="190"/>
      <c r="CS12" s="6"/>
      <c r="CT12" s="6"/>
    </row>
    <row r="13" spans="1:110" s="2" customFormat="1" ht="17.100000000000001" customHeight="1" x14ac:dyDescent="0.25">
      <c r="A13" s="240">
        <v>4</v>
      </c>
      <c r="B13" s="258"/>
      <c r="C13" s="243" t="str">
        <f>IFERROR(IF(VLOOKUP(E$8,Spieler!A$1:Z$27,8,FALSE)=0,"",VLOOKUP(E$8,Spieler!A$1:Z$27,8,FALSE)),"")</f>
        <v/>
      </c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191" t="str">
        <f>IFERROR(IF(VLOOKUP(E$8,Spieler!A$1:Z$27,9,FALSE)=0,"",VLOOKUP(E$8,Spieler!A$1:Z$27,9,FALSE)),"")</f>
        <v/>
      </c>
      <c r="Y13" s="191"/>
      <c r="Z13" s="191"/>
      <c r="AA13" s="192"/>
      <c r="AB13" s="66"/>
      <c r="AC13" s="240">
        <v>4</v>
      </c>
      <c r="AD13" s="241"/>
      <c r="AE13" s="243" t="str">
        <f>IFERROR(IF(VLOOKUP(AG$8,Spieler!A$1:Z$27,8,FALSE)=0,"",VLOOKUP(AG$8,Spieler!A$1:Z$27,8,FALSE)),"")</f>
        <v/>
      </c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191" t="str">
        <f>IFERROR(IF(VLOOKUP(AG$8,Spieler!A$1:Z$27,9,FALSE)=0,"",VLOOKUP(AG$8,Spieler!A$1:Z$27,9,FALSE)),"")</f>
        <v/>
      </c>
      <c r="BA13" s="191"/>
      <c r="BB13" s="191"/>
      <c r="BC13" s="192"/>
      <c r="BD13" s="239"/>
      <c r="BE13" s="17">
        <v>3</v>
      </c>
      <c r="BF13" s="183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5"/>
      <c r="BS13" s="36">
        <v>3</v>
      </c>
      <c r="BT13" s="37" t="s">
        <v>0</v>
      </c>
      <c r="BU13" s="38">
        <v>3</v>
      </c>
      <c r="BV13" s="183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6"/>
      <c r="CI13" s="206"/>
      <c r="CJ13" s="207"/>
      <c r="CK13" s="67" t="s">
        <v>3</v>
      </c>
      <c r="CL13" s="208"/>
      <c r="CM13" s="209"/>
      <c r="CN13" s="187" t="str">
        <f t="shared" si="2"/>
        <v/>
      </c>
      <c r="CO13" s="188"/>
      <c r="CP13" s="67" t="s">
        <v>3</v>
      </c>
      <c r="CQ13" s="189" t="str">
        <f t="shared" si="3"/>
        <v/>
      </c>
      <c r="CR13" s="190"/>
      <c r="CS13" s="6"/>
      <c r="CT13" s="6"/>
      <c r="CU13" s="7"/>
      <c r="CV13" s="6"/>
      <c r="CW13" s="6"/>
    </row>
    <row r="14" spans="1:110" s="2" customFormat="1" ht="17.100000000000001" customHeight="1" thickBot="1" x14ac:dyDescent="0.3">
      <c r="A14" s="263">
        <v>5</v>
      </c>
      <c r="B14" s="264"/>
      <c r="C14" s="243" t="str">
        <f>IFERROR(IF(VLOOKUP(E$8,Spieler!A$1:Z$27,10,FALSE)=0,"",VLOOKUP(E$8,Spieler!A$1:Z$27,10,FALSE)),"")</f>
        <v/>
      </c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191" t="str">
        <f>IFERROR(IF(VLOOKUP(E$8,Spieler!A$1:Z$27,11,FALSE)=0,"",VLOOKUP(E$8,Spieler!A$1:Z$27,11,FALSE)),"")</f>
        <v/>
      </c>
      <c r="Y14" s="191"/>
      <c r="Z14" s="191"/>
      <c r="AA14" s="192"/>
      <c r="AB14" s="66"/>
      <c r="AC14" s="240">
        <v>5</v>
      </c>
      <c r="AD14" s="241"/>
      <c r="AE14" s="243" t="str">
        <f>IFERROR(IF(VLOOKUP(AG$8,Spieler!A$1:Z$27,10,FALSE)=0,"",VLOOKUP(AG$8,Spieler!A$1:Z$27,10,FALSE)),"")</f>
        <v/>
      </c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191" t="str">
        <f>IFERROR(IF(VLOOKUP(AG$8,Spieler!A$1:Z$27,11,FALSE)=0,"",VLOOKUP(AG$8,Spieler!A$1:Z$27,11,FALSE)),"")</f>
        <v/>
      </c>
      <c r="BA14" s="191"/>
      <c r="BB14" s="191"/>
      <c r="BC14" s="192"/>
      <c r="BD14" s="239"/>
      <c r="BE14" s="18">
        <v>4</v>
      </c>
      <c r="BF14" s="148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50"/>
      <c r="BS14" s="39">
        <v>4</v>
      </c>
      <c r="BT14" s="40" t="s">
        <v>0</v>
      </c>
      <c r="BU14" s="41">
        <v>4</v>
      </c>
      <c r="BV14" s="148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51"/>
      <c r="CI14" s="193"/>
      <c r="CJ14" s="194"/>
      <c r="CK14" s="68" t="s">
        <v>3</v>
      </c>
      <c r="CL14" s="195"/>
      <c r="CM14" s="196"/>
      <c r="CN14" s="187" t="str">
        <f t="shared" si="2"/>
        <v/>
      </c>
      <c r="CO14" s="188"/>
      <c r="CP14" s="68" t="s">
        <v>3</v>
      </c>
      <c r="CQ14" s="189" t="str">
        <f t="shared" si="3"/>
        <v/>
      </c>
      <c r="CR14" s="190"/>
      <c r="CS14" s="6"/>
      <c r="CT14" s="6"/>
      <c r="CU14" s="6"/>
    </row>
    <row r="15" spans="1:110" s="2" customFormat="1" ht="17.100000000000001" customHeight="1" x14ac:dyDescent="0.25">
      <c r="A15" s="240">
        <v>6</v>
      </c>
      <c r="B15" s="258"/>
      <c r="C15" s="243" t="str">
        <f>IFERROR(IF(VLOOKUP(E$8,Spieler!A$1:Z$27,12,FALSE)=0,"",VLOOKUP(E$8,Spieler!A$1:Z$27,12,FALSE)),"")</f>
        <v/>
      </c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1" t="str">
        <f>IFERROR(IF(VLOOKUP(E$8,Spieler!A$1:Z$27,13,FALSE)=0,"",VLOOKUP(E$8,Spieler!A$1:Z$27,13,FALSE)),"")</f>
        <v/>
      </c>
      <c r="Y15" s="191"/>
      <c r="Z15" s="191"/>
      <c r="AA15" s="192"/>
      <c r="AB15" s="66"/>
      <c r="AC15" s="240">
        <v>6</v>
      </c>
      <c r="AD15" s="241"/>
      <c r="AE15" s="243" t="str">
        <f>IFERROR(IF(VLOOKUP(AG$8,Spieler!A$1:Z$27,12,FALSE)=0,"",VLOOKUP(AG$8,Spieler!A$1:Z$27,12,FALSE)),"")</f>
        <v/>
      </c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191" t="str">
        <f>IFERROR(IF(VLOOKUP(AG$8,Spieler!A$1:Z$27,13,FALSE)=0,"",VLOOKUP(AG$8,Spieler!A$1:Z$27,13,FALSE)),"")</f>
        <v/>
      </c>
      <c r="BA15" s="191"/>
      <c r="BB15" s="191"/>
      <c r="BC15" s="192"/>
      <c r="BD15" s="239"/>
      <c r="BE15" s="53" t="s">
        <v>21</v>
      </c>
      <c r="BF15" s="197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9"/>
      <c r="BS15" s="58">
        <v>1</v>
      </c>
      <c r="BT15" s="59" t="s">
        <v>0</v>
      </c>
      <c r="BU15" s="60">
        <v>2</v>
      </c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200"/>
      <c r="CI15" s="267"/>
      <c r="CJ15" s="268"/>
      <c r="CK15" s="269" t="s">
        <v>3</v>
      </c>
      <c r="CL15" s="270"/>
      <c r="CM15" s="271"/>
      <c r="CN15" s="267" t="str">
        <f t="shared" ref="CN15:CN22" si="4">IF(ISBLANK(CI15),"",IF(CI15&gt;CL15,1,0))</f>
        <v/>
      </c>
      <c r="CO15" s="268"/>
      <c r="CP15" s="269" t="s">
        <v>3</v>
      </c>
      <c r="CQ15" s="270" t="str">
        <f t="shared" ref="CQ15:CQ22" si="5">IF(ISBLANK(CI15),"",IF(CL15&gt;CI15,1,0))</f>
        <v/>
      </c>
      <c r="CR15" s="271"/>
      <c r="CS15" s="6"/>
      <c r="CT15" s="6"/>
      <c r="CU15" s="6"/>
      <c r="CV15" s="6"/>
      <c r="CW15" s="6"/>
      <c r="DF15" s="12"/>
    </row>
    <row r="16" spans="1:110" s="2" customFormat="1" ht="17.100000000000001" customHeight="1" thickBot="1" x14ac:dyDescent="0.3">
      <c r="A16" s="240">
        <v>7</v>
      </c>
      <c r="B16" s="258"/>
      <c r="C16" s="243" t="str">
        <f>IFERROR(IF(VLOOKUP(E$8,Spieler!A$1:Z$27,14,FALSE)=0,"",VLOOKUP(E$8,Spieler!A$1:Z$27,14,FALSE)),"")</f>
        <v/>
      </c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191" t="str">
        <f>IFERROR(IF(VLOOKUP(E$8,Spieler!A$1:Z$27,15,FALSE)=0,"",VLOOKUP(E$8,Spieler!A$1:Z$27,15,FALSE)),"")</f>
        <v/>
      </c>
      <c r="Y16" s="191"/>
      <c r="Z16" s="191"/>
      <c r="AA16" s="192"/>
      <c r="AB16" s="66"/>
      <c r="AC16" s="240">
        <v>7</v>
      </c>
      <c r="AD16" s="241"/>
      <c r="AE16" s="243" t="str">
        <f>IFERROR(IF(VLOOKUP(AG$8,Spieler!A$1:Z$27,14,FALSE)=0,"",VLOOKUP(AG$8,Spieler!A$1:Z$27,14,FALSE)),"")</f>
        <v/>
      </c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191" t="str">
        <f>IFERROR(IF(VLOOKUP(AG$8,Spieler!A$1:Z$27,15,FALSE)=0,"",VLOOKUP(AG$8,Spieler!A$1:Z$27,15,FALSE)),"")</f>
        <v/>
      </c>
      <c r="BA16" s="191"/>
      <c r="BB16" s="191"/>
      <c r="BC16" s="192"/>
      <c r="BD16" s="239"/>
      <c r="BE16" s="54">
        <v>1</v>
      </c>
      <c r="BF16" s="148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50"/>
      <c r="BS16" s="61">
        <v>2</v>
      </c>
      <c r="BT16" s="62" t="s">
        <v>0</v>
      </c>
      <c r="BU16" s="63">
        <v>3</v>
      </c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51"/>
      <c r="CI16" s="246"/>
      <c r="CJ16" s="247"/>
      <c r="CK16" s="205"/>
      <c r="CL16" s="179"/>
      <c r="CM16" s="180"/>
      <c r="CN16" s="246" t="str">
        <f t="shared" si="4"/>
        <v/>
      </c>
      <c r="CO16" s="247"/>
      <c r="CP16" s="205" t="s">
        <v>3</v>
      </c>
      <c r="CQ16" s="179" t="str">
        <f t="shared" si="5"/>
        <v/>
      </c>
      <c r="CR16" s="180"/>
      <c r="CS16" s="6"/>
      <c r="CT16" s="6"/>
    </row>
    <row r="17" spans="1:101" s="2" customFormat="1" ht="17.100000000000001" customHeight="1" x14ac:dyDescent="0.25">
      <c r="A17" s="240">
        <v>8</v>
      </c>
      <c r="B17" s="258"/>
      <c r="C17" s="243" t="str">
        <f>IFERROR(IF(VLOOKUP(E$8,Spieler!A$1:Z$27,16,FALSE)=0,"",VLOOKUP(E$8,Spieler!A$1:Z$27,16,FALSE)),"")</f>
        <v/>
      </c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191" t="str">
        <f>IFERROR(IF(VLOOKUP(E$8,Spieler!A$1:Z$27,17,FALSE)=0,"",VLOOKUP(E$8,Spieler!A$1:Z$27,17,FALSE)),"")</f>
        <v/>
      </c>
      <c r="Y17" s="191"/>
      <c r="Z17" s="191"/>
      <c r="AA17" s="192"/>
      <c r="AB17" s="66"/>
      <c r="AC17" s="240">
        <v>8</v>
      </c>
      <c r="AD17" s="241"/>
      <c r="AE17" s="243" t="str">
        <f>IFERROR(IF(VLOOKUP(AG$8,Spieler!A$1:Z$27,16,FALSE)=0,"",VLOOKUP(AG$8,Spieler!A$1:Z$27,16,FALSE)),"")</f>
        <v/>
      </c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191" t="str">
        <f>IFERROR(IF(VLOOKUP(AG$8,Spieler!A$1:Z$27,17,FALSE)=0,"",VLOOKUP(AG$8,Spieler!A$1:Z$27,17,FALSE)),"")</f>
        <v/>
      </c>
      <c r="BA17" s="191"/>
      <c r="BB17" s="191"/>
      <c r="BC17" s="192"/>
      <c r="BD17" s="239"/>
      <c r="BE17" s="55" t="s">
        <v>22</v>
      </c>
      <c r="BF17" s="175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76"/>
      <c r="BS17" s="64">
        <v>3</v>
      </c>
      <c r="BT17" s="50" t="s">
        <v>0</v>
      </c>
      <c r="BU17" s="65">
        <v>4</v>
      </c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3"/>
      <c r="CI17" s="244"/>
      <c r="CJ17" s="245"/>
      <c r="CK17" s="204" t="s">
        <v>3</v>
      </c>
      <c r="CL17" s="177"/>
      <c r="CM17" s="178"/>
      <c r="CN17" s="244" t="str">
        <f t="shared" si="4"/>
        <v/>
      </c>
      <c r="CO17" s="245"/>
      <c r="CP17" s="204" t="s">
        <v>3</v>
      </c>
      <c r="CQ17" s="177" t="str">
        <f t="shared" si="5"/>
        <v/>
      </c>
      <c r="CR17" s="178"/>
      <c r="CS17" s="6"/>
      <c r="CT17" s="6"/>
    </row>
    <row r="18" spans="1:101" s="2" customFormat="1" ht="17.100000000000001" customHeight="1" thickBot="1" x14ac:dyDescent="0.3">
      <c r="A18" s="240">
        <v>9</v>
      </c>
      <c r="B18" s="258"/>
      <c r="C18" s="243" t="str">
        <f>IFERROR(IF(VLOOKUP(E$8,Spieler!A$1:Z$27,18,FALSE)=0,"",VLOOKUP(E$8,Spieler!A$1:Z$27,18,FALSE)),"")</f>
        <v/>
      </c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191" t="str">
        <f>IFERROR(IF(VLOOKUP(E$8,Spieler!A$1:Z$27,19,FALSE)=0,"",VLOOKUP(E$8,Spieler!A$1:Z$27,19,FALSE)),"")</f>
        <v/>
      </c>
      <c r="Y18" s="191"/>
      <c r="Z18" s="191"/>
      <c r="AA18" s="192"/>
      <c r="AB18" s="66"/>
      <c r="AC18" s="252">
        <v>9</v>
      </c>
      <c r="AD18" s="266"/>
      <c r="AE18" s="265" t="str">
        <f>IFERROR(IF(VLOOKUP(AG$8,Spieler!A$1:Z$27,18,FALSE)=0,"",VLOOKUP(AG$8,Spieler!A$1:Z$27,18,FALSE)),"")</f>
        <v/>
      </c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191" t="str">
        <f>IFERROR(IF(VLOOKUP(AG$8,Spieler!A$1:Z$27,19,FALSE)=0,"",VLOOKUP(AG$8,Spieler!A$1:Z$27,19,FALSE)),"")</f>
        <v/>
      </c>
      <c r="BA18" s="191"/>
      <c r="BB18" s="191"/>
      <c r="BC18" s="192"/>
      <c r="BD18" s="239"/>
      <c r="BE18" s="54">
        <v>2</v>
      </c>
      <c r="BF18" s="148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50"/>
      <c r="BS18" s="61">
        <v>4</v>
      </c>
      <c r="BT18" s="62" t="s">
        <v>0</v>
      </c>
      <c r="BU18" s="63">
        <v>1</v>
      </c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51"/>
      <c r="CI18" s="246"/>
      <c r="CJ18" s="247"/>
      <c r="CK18" s="205"/>
      <c r="CL18" s="179"/>
      <c r="CM18" s="180"/>
      <c r="CN18" s="246" t="str">
        <f t="shared" si="4"/>
        <v/>
      </c>
      <c r="CO18" s="247"/>
      <c r="CP18" s="205" t="s">
        <v>3</v>
      </c>
      <c r="CQ18" s="179" t="str">
        <f t="shared" si="5"/>
        <v/>
      </c>
      <c r="CR18" s="180"/>
      <c r="CS18" s="6"/>
      <c r="CT18" s="6"/>
    </row>
    <row r="19" spans="1:101" s="2" customFormat="1" ht="17.100000000000001" customHeight="1" thickBot="1" x14ac:dyDescent="0.3">
      <c r="A19" s="252">
        <v>10</v>
      </c>
      <c r="B19" s="253"/>
      <c r="C19" s="256" t="str">
        <f>IFERROR(IF(VLOOKUP(E$8,Spieler!A$1:Z$27,20,FALSE)=0,"",VLOOKUP(E$8,Spieler!A$1:Z$27,20,FALSE)),"")</f>
        <v/>
      </c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9" t="str">
        <f>IFERROR(IF(VLOOKUP(E$8,Spieler!A$1:Z$27,21,FALSE)=0,"",VLOOKUP(E$8,Spieler!A$1:Z$27,21,FALSE)),"")</f>
        <v/>
      </c>
      <c r="Y19" s="259"/>
      <c r="Z19" s="259"/>
      <c r="AA19" s="260"/>
      <c r="AB19" s="66"/>
      <c r="AC19" s="252">
        <v>10</v>
      </c>
      <c r="AD19" s="266"/>
      <c r="AE19" s="256" t="str">
        <f>IFERROR(IF(VLOOKUP(AG$8,Spieler!A$1:Z$27,20,FALSE)=0,"",VLOOKUP(AG$8,Spieler!A$1:Z$27,20,FALSE)),"")</f>
        <v/>
      </c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9" t="str">
        <f>IFERROR(IF(VLOOKUP(AG$8,Spieler!A$1:Z$27,21,FALSE)=0,"",VLOOKUP(AG$8,Spieler!A$1:Z$27,21,FALSE)),"")</f>
        <v/>
      </c>
      <c r="BA19" s="259"/>
      <c r="BB19" s="259"/>
      <c r="BC19" s="260"/>
      <c r="BD19" s="239"/>
      <c r="BE19" s="56" t="s">
        <v>32</v>
      </c>
      <c r="BF19" s="175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76"/>
      <c r="BS19" s="64">
        <v>1</v>
      </c>
      <c r="BT19" s="50" t="s">
        <v>0</v>
      </c>
      <c r="BU19" s="65">
        <v>3</v>
      </c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3"/>
      <c r="CI19" s="244"/>
      <c r="CJ19" s="245"/>
      <c r="CK19" s="204" t="s">
        <v>3</v>
      </c>
      <c r="CL19" s="177"/>
      <c r="CM19" s="178"/>
      <c r="CN19" s="244" t="str">
        <f t="shared" si="4"/>
        <v/>
      </c>
      <c r="CO19" s="245"/>
      <c r="CP19" s="204" t="s">
        <v>3</v>
      </c>
      <c r="CQ19" s="177" t="str">
        <f t="shared" si="5"/>
        <v/>
      </c>
      <c r="CR19" s="178"/>
      <c r="CS19" s="6"/>
      <c r="CT19" s="6"/>
    </row>
    <row r="20" spans="1:101" s="2" customFormat="1" ht="17.100000000000001" customHeight="1" thickBot="1" x14ac:dyDescent="0.3">
      <c r="A20" s="254"/>
      <c r="B20" s="255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1"/>
      <c r="Y20" s="251"/>
      <c r="Z20" s="251"/>
      <c r="AA20" s="251"/>
      <c r="AB20" s="66"/>
      <c r="AC20" s="254"/>
      <c r="AD20" s="254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1"/>
      <c r="BA20" s="251"/>
      <c r="BB20" s="251"/>
      <c r="BC20" s="251"/>
      <c r="BD20" s="239"/>
      <c r="BE20" s="57">
        <v>3</v>
      </c>
      <c r="BF20" s="148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50"/>
      <c r="BS20" s="61">
        <v>3</v>
      </c>
      <c r="BT20" s="62" t="s">
        <v>0</v>
      </c>
      <c r="BU20" s="63">
        <v>1</v>
      </c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51"/>
      <c r="CI20" s="246"/>
      <c r="CJ20" s="247"/>
      <c r="CK20" s="205"/>
      <c r="CL20" s="179"/>
      <c r="CM20" s="180"/>
      <c r="CN20" s="246" t="str">
        <f t="shared" si="4"/>
        <v/>
      </c>
      <c r="CO20" s="247"/>
      <c r="CP20" s="205" t="s">
        <v>3</v>
      </c>
      <c r="CQ20" s="179" t="str">
        <f t="shared" si="5"/>
        <v/>
      </c>
      <c r="CR20" s="180"/>
      <c r="CS20" s="6"/>
      <c r="CT20" s="6"/>
    </row>
    <row r="21" spans="1:101" s="2" customFormat="1" ht="17.100000000000001" customHeight="1" x14ac:dyDescent="0.25">
      <c r="A21" s="139" t="s">
        <v>12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1"/>
      <c r="AB21" s="66"/>
      <c r="AC21" s="201" t="s">
        <v>14</v>
      </c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3"/>
      <c r="BD21" s="239"/>
      <c r="BE21" s="56" t="s">
        <v>32</v>
      </c>
      <c r="BF21" s="175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76"/>
      <c r="BS21" s="64">
        <v>2</v>
      </c>
      <c r="BT21" s="50" t="s">
        <v>0</v>
      </c>
      <c r="BU21" s="65">
        <v>4</v>
      </c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3"/>
      <c r="CI21" s="244"/>
      <c r="CJ21" s="245"/>
      <c r="CK21" s="204" t="s">
        <v>3</v>
      </c>
      <c r="CL21" s="177"/>
      <c r="CM21" s="178"/>
      <c r="CN21" s="244" t="str">
        <f t="shared" si="4"/>
        <v/>
      </c>
      <c r="CO21" s="245"/>
      <c r="CP21" s="204" t="s">
        <v>3</v>
      </c>
      <c r="CQ21" s="177" t="str">
        <f t="shared" si="5"/>
        <v/>
      </c>
      <c r="CR21" s="178"/>
      <c r="CS21" s="6"/>
      <c r="CT21" s="6"/>
    </row>
    <row r="22" spans="1:101" s="2" customFormat="1" ht="17.100000000000001" customHeight="1" thickBot="1" x14ac:dyDescent="0.3">
      <c r="A22" s="274" t="s">
        <v>30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6"/>
      <c r="AB22" s="66"/>
      <c r="AC22" s="274" t="s">
        <v>30</v>
      </c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5"/>
      <c r="AO22" s="275"/>
      <c r="AP22" s="275"/>
      <c r="AQ22" s="275"/>
      <c r="AR22" s="275"/>
      <c r="AS22" s="275"/>
      <c r="AT22" s="275"/>
      <c r="AU22" s="275"/>
      <c r="AV22" s="275"/>
      <c r="AW22" s="275"/>
      <c r="AX22" s="275"/>
      <c r="AY22" s="275"/>
      <c r="AZ22" s="275"/>
      <c r="BA22" s="275"/>
      <c r="BB22" s="275"/>
      <c r="BC22" s="276"/>
      <c r="BD22" s="239"/>
      <c r="BE22" s="57">
        <v>4</v>
      </c>
      <c r="BF22" s="148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50"/>
      <c r="BS22" s="61">
        <v>4</v>
      </c>
      <c r="BT22" s="62" t="s">
        <v>0</v>
      </c>
      <c r="BU22" s="63">
        <v>2</v>
      </c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51"/>
      <c r="CI22" s="246"/>
      <c r="CJ22" s="247"/>
      <c r="CK22" s="205"/>
      <c r="CL22" s="179"/>
      <c r="CM22" s="180"/>
      <c r="CN22" s="246" t="str">
        <f t="shared" si="4"/>
        <v/>
      </c>
      <c r="CO22" s="247"/>
      <c r="CP22" s="205" t="s">
        <v>3</v>
      </c>
      <c r="CQ22" s="179" t="str">
        <f t="shared" si="5"/>
        <v/>
      </c>
      <c r="CR22" s="180"/>
      <c r="CS22" s="6"/>
      <c r="CT22" s="6"/>
    </row>
    <row r="23" spans="1:101" s="2" customFormat="1" ht="17.100000000000001" customHeight="1" x14ac:dyDescent="0.25">
      <c r="A23" s="272"/>
      <c r="B23" s="225"/>
      <c r="C23" s="225"/>
      <c r="D23" s="225"/>
      <c r="E23" s="45" t="s">
        <v>7</v>
      </c>
      <c r="F23" s="225"/>
      <c r="G23" s="225"/>
      <c r="H23" s="225"/>
      <c r="I23" s="273"/>
      <c r="J23" s="224"/>
      <c r="K23" s="225"/>
      <c r="L23" s="225"/>
      <c r="M23" s="225"/>
      <c r="N23" s="45" t="s">
        <v>7</v>
      </c>
      <c r="O23" s="225"/>
      <c r="P23" s="225"/>
      <c r="Q23" s="225"/>
      <c r="R23" s="273"/>
      <c r="S23" s="224"/>
      <c r="T23" s="225"/>
      <c r="U23" s="225"/>
      <c r="V23" s="225"/>
      <c r="W23" s="45" t="s">
        <v>7</v>
      </c>
      <c r="X23" s="225"/>
      <c r="Y23" s="225"/>
      <c r="Z23" s="225"/>
      <c r="AA23" s="226"/>
      <c r="AB23" s="66"/>
      <c r="AC23" s="272"/>
      <c r="AD23" s="225"/>
      <c r="AE23" s="225"/>
      <c r="AF23" s="225"/>
      <c r="AG23" s="45" t="s">
        <v>7</v>
      </c>
      <c r="AH23" s="225"/>
      <c r="AI23" s="225"/>
      <c r="AJ23" s="225"/>
      <c r="AK23" s="273"/>
      <c r="AL23" s="224"/>
      <c r="AM23" s="225"/>
      <c r="AN23" s="225"/>
      <c r="AO23" s="225"/>
      <c r="AP23" s="45" t="s">
        <v>7</v>
      </c>
      <c r="AQ23" s="225"/>
      <c r="AR23" s="225"/>
      <c r="AS23" s="225"/>
      <c r="AT23" s="273"/>
      <c r="AU23" s="224"/>
      <c r="AV23" s="225"/>
      <c r="AW23" s="225"/>
      <c r="AX23" s="225"/>
      <c r="AY23" s="45" t="s">
        <v>7</v>
      </c>
      <c r="AZ23" s="225"/>
      <c r="BA23" s="225"/>
      <c r="BB23" s="225"/>
      <c r="BC23" s="226"/>
      <c r="BD23" s="239"/>
      <c r="BE23" s="16">
        <v>5</v>
      </c>
      <c r="BF23" s="197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9"/>
      <c r="BS23" s="33">
        <v>1</v>
      </c>
      <c r="BT23" s="34" t="s">
        <v>0</v>
      </c>
      <c r="BU23" s="42">
        <v>4</v>
      </c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200"/>
      <c r="CI23" s="187"/>
      <c r="CJ23" s="188"/>
      <c r="CK23" s="67" t="s">
        <v>3</v>
      </c>
      <c r="CL23" s="189"/>
      <c r="CM23" s="190"/>
      <c r="CN23" s="187" t="str">
        <f>IF(ISBLANK(CI23),"",IF(CI23&gt;CL23,1,0))</f>
        <v/>
      </c>
      <c r="CO23" s="188"/>
      <c r="CP23" s="67" t="s">
        <v>3</v>
      </c>
      <c r="CQ23" s="189" t="str">
        <f>IF(ISBLANK(CI23),"",IF(CL23&gt;CI23,1,0))</f>
        <v/>
      </c>
      <c r="CR23" s="190"/>
      <c r="CS23" s="6"/>
      <c r="CT23" s="6"/>
    </row>
    <row r="24" spans="1:101" s="2" customFormat="1" ht="17.100000000000001" customHeight="1" x14ac:dyDescent="0.25">
      <c r="A24" s="138"/>
      <c r="B24" s="135"/>
      <c r="C24" s="135"/>
      <c r="D24" s="135"/>
      <c r="E24" s="46" t="s">
        <v>7</v>
      </c>
      <c r="F24" s="135"/>
      <c r="G24" s="135"/>
      <c r="H24" s="135"/>
      <c r="I24" s="136"/>
      <c r="J24" s="137"/>
      <c r="K24" s="135"/>
      <c r="L24" s="135"/>
      <c r="M24" s="135"/>
      <c r="N24" s="46" t="s">
        <v>7</v>
      </c>
      <c r="O24" s="135"/>
      <c r="P24" s="135"/>
      <c r="Q24" s="135"/>
      <c r="R24" s="136"/>
      <c r="S24" s="137"/>
      <c r="T24" s="135"/>
      <c r="U24" s="135"/>
      <c r="V24" s="135"/>
      <c r="W24" s="46" t="s">
        <v>7</v>
      </c>
      <c r="X24" s="135"/>
      <c r="Y24" s="135"/>
      <c r="Z24" s="135"/>
      <c r="AA24" s="154"/>
      <c r="AB24" s="66"/>
      <c r="AC24" s="138"/>
      <c r="AD24" s="135"/>
      <c r="AE24" s="135"/>
      <c r="AF24" s="135"/>
      <c r="AG24" s="46" t="s">
        <v>7</v>
      </c>
      <c r="AH24" s="135"/>
      <c r="AI24" s="135"/>
      <c r="AJ24" s="135"/>
      <c r="AK24" s="136"/>
      <c r="AL24" s="137"/>
      <c r="AM24" s="135"/>
      <c r="AN24" s="135"/>
      <c r="AO24" s="135"/>
      <c r="AP24" s="46" t="s">
        <v>7</v>
      </c>
      <c r="AQ24" s="135"/>
      <c r="AR24" s="135"/>
      <c r="AS24" s="135"/>
      <c r="AT24" s="136"/>
      <c r="AU24" s="137"/>
      <c r="AV24" s="135"/>
      <c r="AW24" s="135"/>
      <c r="AX24" s="135"/>
      <c r="AY24" s="46" t="s">
        <v>7</v>
      </c>
      <c r="AZ24" s="135"/>
      <c r="BA24" s="135"/>
      <c r="BB24" s="135"/>
      <c r="BC24" s="154"/>
      <c r="BD24" s="239"/>
      <c r="BE24" s="17">
        <v>6</v>
      </c>
      <c r="BF24" s="183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5"/>
      <c r="BS24" s="36">
        <v>3</v>
      </c>
      <c r="BT24" s="37" t="s">
        <v>0</v>
      </c>
      <c r="BU24" s="44">
        <v>2</v>
      </c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6"/>
      <c r="CI24" s="187"/>
      <c r="CJ24" s="188"/>
      <c r="CK24" s="67" t="s">
        <v>3</v>
      </c>
      <c r="CL24" s="189"/>
      <c r="CM24" s="190"/>
      <c r="CN24" s="187" t="str">
        <f t="shared" ref="CN24" si="6">IF(ISBLANK(CI24),"",IF(CI24&gt;CL24,1,0))</f>
        <v/>
      </c>
      <c r="CO24" s="188"/>
      <c r="CP24" s="67" t="s">
        <v>3</v>
      </c>
      <c r="CQ24" s="189" t="str">
        <f t="shared" ref="CQ24" si="7">IF(ISBLANK(CI24),"",IF(CL24&gt;CI24,1,0))</f>
        <v/>
      </c>
      <c r="CR24" s="190"/>
      <c r="CS24" s="6"/>
      <c r="CT24" s="6"/>
      <c r="CU24" s="7"/>
      <c r="CV24" s="6"/>
      <c r="CW24" s="6"/>
    </row>
    <row r="25" spans="1:101" s="2" customFormat="1" ht="17.100000000000001" customHeight="1" x14ac:dyDescent="0.25">
      <c r="A25" s="138"/>
      <c r="B25" s="135"/>
      <c r="C25" s="135"/>
      <c r="D25" s="135"/>
      <c r="E25" s="46" t="s">
        <v>7</v>
      </c>
      <c r="F25" s="135"/>
      <c r="G25" s="135"/>
      <c r="H25" s="135"/>
      <c r="I25" s="136"/>
      <c r="J25" s="137"/>
      <c r="K25" s="135"/>
      <c r="L25" s="135"/>
      <c r="M25" s="135"/>
      <c r="N25" s="46" t="s">
        <v>7</v>
      </c>
      <c r="O25" s="135"/>
      <c r="P25" s="135"/>
      <c r="Q25" s="135"/>
      <c r="R25" s="136"/>
      <c r="S25" s="137"/>
      <c r="T25" s="135"/>
      <c r="U25" s="135"/>
      <c r="V25" s="135"/>
      <c r="W25" s="46" t="s">
        <v>7</v>
      </c>
      <c r="X25" s="135"/>
      <c r="Y25" s="135"/>
      <c r="Z25" s="135"/>
      <c r="AA25" s="154"/>
      <c r="AB25" s="66"/>
      <c r="AC25" s="138"/>
      <c r="AD25" s="135"/>
      <c r="AE25" s="135"/>
      <c r="AF25" s="135"/>
      <c r="AG25" s="46" t="s">
        <v>7</v>
      </c>
      <c r="AH25" s="135"/>
      <c r="AI25" s="135"/>
      <c r="AJ25" s="135"/>
      <c r="AK25" s="136"/>
      <c r="AL25" s="137"/>
      <c r="AM25" s="135"/>
      <c r="AN25" s="135"/>
      <c r="AO25" s="135"/>
      <c r="AP25" s="46" t="s">
        <v>7</v>
      </c>
      <c r="AQ25" s="135"/>
      <c r="AR25" s="135"/>
      <c r="AS25" s="135"/>
      <c r="AT25" s="136"/>
      <c r="AU25" s="137"/>
      <c r="AV25" s="135"/>
      <c r="AW25" s="135"/>
      <c r="AX25" s="135"/>
      <c r="AY25" s="46" t="s">
        <v>7</v>
      </c>
      <c r="AZ25" s="135"/>
      <c r="BA25" s="135"/>
      <c r="BB25" s="135"/>
      <c r="BC25" s="154"/>
      <c r="BD25" s="239"/>
      <c r="BE25" s="17">
        <v>7</v>
      </c>
      <c r="BF25" s="183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5"/>
      <c r="BS25" s="36">
        <v>4</v>
      </c>
      <c r="BT25" s="37" t="s">
        <v>0</v>
      </c>
      <c r="BU25" s="44">
        <v>3</v>
      </c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6"/>
      <c r="CI25" s="187"/>
      <c r="CJ25" s="188"/>
      <c r="CK25" s="67" t="s">
        <v>3</v>
      </c>
      <c r="CL25" s="189"/>
      <c r="CM25" s="190"/>
      <c r="CN25" s="187" t="str">
        <f t="shared" ref="CN25" si="8">IF(ISBLANK(CI25),"",IF(CI25&gt;CL25,1,0))</f>
        <v/>
      </c>
      <c r="CO25" s="188"/>
      <c r="CP25" s="67" t="s">
        <v>3</v>
      </c>
      <c r="CQ25" s="189" t="str">
        <f t="shared" ref="CQ25" si="9">IF(ISBLANK(CI25),"",IF(CL25&gt;CI25,1,0))</f>
        <v/>
      </c>
      <c r="CR25" s="190"/>
      <c r="CS25" s="6"/>
      <c r="CT25" s="6"/>
      <c r="CU25" s="7"/>
      <c r="CV25" s="6"/>
    </row>
    <row r="26" spans="1:101" s="2" customFormat="1" ht="17.100000000000001" customHeight="1" thickBot="1" x14ac:dyDescent="0.3">
      <c r="A26" s="133"/>
      <c r="B26" s="105"/>
      <c r="C26" s="105"/>
      <c r="D26" s="105"/>
      <c r="E26" s="51" t="s">
        <v>7</v>
      </c>
      <c r="F26" s="105"/>
      <c r="G26" s="105"/>
      <c r="H26" s="105"/>
      <c r="I26" s="134"/>
      <c r="J26" s="115"/>
      <c r="K26" s="105"/>
      <c r="L26" s="105"/>
      <c r="M26" s="105"/>
      <c r="N26" s="51" t="s">
        <v>7</v>
      </c>
      <c r="O26" s="105"/>
      <c r="P26" s="105"/>
      <c r="Q26" s="105"/>
      <c r="R26" s="134"/>
      <c r="S26" s="115"/>
      <c r="T26" s="105"/>
      <c r="U26" s="105"/>
      <c r="V26" s="105"/>
      <c r="W26" s="51" t="s">
        <v>7</v>
      </c>
      <c r="X26" s="105"/>
      <c r="Y26" s="105"/>
      <c r="Z26" s="105"/>
      <c r="AA26" s="116"/>
      <c r="AB26" s="66"/>
      <c r="AC26" s="133"/>
      <c r="AD26" s="105"/>
      <c r="AE26" s="105"/>
      <c r="AF26" s="105"/>
      <c r="AG26" s="51" t="s">
        <v>7</v>
      </c>
      <c r="AH26" s="105"/>
      <c r="AI26" s="105"/>
      <c r="AJ26" s="105"/>
      <c r="AK26" s="134"/>
      <c r="AL26" s="115"/>
      <c r="AM26" s="105"/>
      <c r="AN26" s="105"/>
      <c r="AO26" s="105"/>
      <c r="AP26" s="51" t="s">
        <v>7</v>
      </c>
      <c r="AQ26" s="105"/>
      <c r="AR26" s="105"/>
      <c r="AS26" s="105"/>
      <c r="AT26" s="134"/>
      <c r="AU26" s="115"/>
      <c r="AV26" s="105"/>
      <c r="AW26" s="105"/>
      <c r="AX26" s="105"/>
      <c r="AY26" s="51" t="s">
        <v>7</v>
      </c>
      <c r="AZ26" s="105"/>
      <c r="BA26" s="105"/>
      <c r="BB26" s="105"/>
      <c r="BC26" s="116"/>
      <c r="BD26" s="239"/>
      <c r="BE26" s="18">
        <v>8</v>
      </c>
      <c r="BF26" s="148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50"/>
      <c r="BS26" s="39">
        <v>2</v>
      </c>
      <c r="BT26" s="40" t="s">
        <v>0</v>
      </c>
      <c r="BU26" s="43">
        <v>1</v>
      </c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51"/>
      <c r="CI26" s="193"/>
      <c r="CJ26" s="194"/>
      <c r="CK26" s="69" t="s">
        <v>3</v>
      </c>
      <c r="CL26" s="195"/>
      <c r="CM26" s="196"/>
      <c r="CN26" s="193" t="str">
        <f>IF(ISBLANK(CI26),"",IF(CI26&gt;CL26,1,0))</f>
        <v/>
      </c>
      <c r="CO26" s="194"/>
      <c r="CP26" s="69" t="s">
        <v>3</v>
      </c>
      <c r="CQ26" s="195" t="str">
        <f>IF(ISBLANK(CI26),"",IF(CL26&gt;CI26,1,0))</f>
        <v/>
      </c>
      <c r="CR26" s="196"/>
    </row>
    <row r="27" spans="1:101" s="2" customFormat="1" ht="17.100000000000001" customHeight="1" x14ac:dyDescent="0.25">
      <c r="A27" s="139" t="s">
        <v>29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1"/>
      <c r="AB27" s="66"/>
      <c r="AC27" s="139" t="s">
        <v>29</v>
      </c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239"/>
    </row>
    <row r="28" spans="1:101" s="2" customFormat="1" ht="17.100000000000001" customHeight="1" thickBot="1" x14ac:dyDescent="0.3">
      <c r="A28" s="133"/>
      <c r="B28" s="105"/>
      <c r="C28" s="134"/>
      <c r="D28" s="115"/>
      <c r="E28" s="105"/>
      <c r="F28" s="134"/>
      <c r="G28" s="115"/>
      <c r="H28" s="105"/>
      <c r="I28" s="134"/>
      <c r="J28" s="115"/>
      <c r="K28" s="105"/>
      <c r="L28" s="134"/>
      <c r="M28" s="115"/>
      <c r="N28" s="105"/>
      <c r="O28" s="134"/>
      <c r="P28" s="115"/>
      <c r="Q28" s="105"/>
      <c r="R28" s="134"/>
      <c r="S28" s="115"/>
      <c r="T28" s="105"/>
      <c r="U28" s="134"/>
      <c r="V28" s="115"/>
      <c r="W28" s="105"/>
      <c r="X28" s="134"/>
      <c r="Y28" s="115"/>
      <c r="Z28" s="105"/>
      <c r="AA28" s="116"/>
      <c r="AB28" s="66"/>
      <c r="AC28" s="133"/>
      <c r="AD28" s="105"/>
      <c r="AE28" s="134"/>
      <c r="AF28" s="115"/>
      <c r="AG28" s="105"/>
      <c r="AH28" s="134"/>
      <c r="AI28" s="115"/>
      <c r="AJ28" s="105"/>
      <c r="AK28" s="134"/>
      <c r="AL28" s="115"/>
      <c r="AM28" s="105"/>
      <c r="AN28" s="134"/>
      <c r="AO28" s="115"/>
      <c r="AP28" s="105"/>
      <c r="AQ28" s="134"/>
      <c r="AR28" s="115"/>
      <c r="AS28" s="105"/>
      <c r="AT28" s="134"/>
      <c r="AU28" s="115"/>
      <c r="AV28" s="105"/>
      <c r="AW28" s="134"/>
      <c r="AX28" s="115"/>
      <c r="AY28" s="105"/>
      <c r="AZ28" s="134"/>
      <c r="BA28" s="115"/>
      <c r="BB28" s="105"/>
      <c r="BC28" s="116"/>
      <c r="BD28" s="239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</row>
    <row r="29" spans="1:101" s="2" customFormat="1" ht="17.100000000000001" customHeight="1" thickBot="1" x14ac:dyDescent="0.3">
      <c r="A29" s="139" t="s">
        <v>31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1"/>
      <c r="AB29" s="66"/>
      <c r="AC29" s="139" t="s">
        <v>31</v>
      </c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1"/>
      <c r="BD29" s="239"/>
      <c r="BE29" s="52"/>
      <c r="BF29" s="52"/>
      <c r="BG29" s="52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CC29" s="101" t="s">
        <v>1</v>
      </c>
      <c r="CD29" s="102"/>
      <c r="CE29" s="102"/>
      <c r="CF29" s="102"/>
      <c r="CG29" s="102"/>
      <c r="CH29" s="102"/>
      <c r="CI29" s="103"/>
      <c r="CL29" s="101" t="s">
        <v>2</v>
      </c>
      <c r="CM29" s="102"/>
      <c r="CN29" s="102"/>
      <c r="CO29" s="102"/>
      <c r="CP29" s="102"/>
      <c r="CQ29" s="102"/>
      <c r="CR29" s="103"/>
    </row>
    <row r="30" spans="1:101" s="2" customFormat="1" ht="17.100000000000001" customHeight="1" thickBot="1" x14ac:dyDescent="0.3">
      <c r="A30" s="133"/>
      <c r="B30" s="105"/>
      <c r="C30" s="134"/>
      <c r="D30" s="115"/>
      <c r="E30" s="105"/>
      <c r="F30" s="134"/>
      <c r="G30" s="115"/>
      <c r="H30" s="105"/>
      <c r="I30" s="134"/>
      <c r="J30" s="115"/>
      <c r="K30" s="105"/>
      <c r="L30" s="134"/>
      <c r="M30" s="115"/>
      <c r="N30" s="105"/>
      <c r="O30" s="134"/>
      <c r="P30" s="115"/>
      <c r="Q30" s="105"/>
      <c r="R30" s="134"/>
      <c r="S30" s="115"/>
      <c r="T30" s="105"/>
      <c r="U30" s="134"/>
      <c r="V30" s="115"/>
      <c r="W30" s="105"/>
      <c r="X30" s="134"/>
      <c r="Y30" s="115"/>
      <c r="Z30" s="105"/>
      <c r="AA30" s="116"/>
      <c r="AB30" s="66"/>
      <c r="AC30" s="133"/>
      <c r="AD30" s="105"/>
      <c r="AE30" s="134"/>
      <c r="AF30" s="115"/>
      <c r="AG30" s="105"/>
      <c r="AH30" s="134"/>
      <c r="AI30" s="115"/>
      <c r="AJ30" s="105"/>
      <c r="AK30" s="134"/>
      <c r="AL30" s="115"/>
      <c r="AM30" s="105"/>
      <c r="AN30" s="134"/>
      <c r="AO30" s="115"/>
      <c r="AP30" s="105"/>
      <c r="AQ30" s="134"/>
      <c r="AR30" s="115"/>
      <c r="AS30" s="105"/>
      <c r="AT30" s="134"/>
      <c r="AU30" s="115"/>
      <c r="AV30" s="105"/>
      <c r="AW30" s="134"/>
      <c r="AX30" s="115"/>
      <c r="AY30" s="105"/>
      <c r="AZ30" s="134"/>
      <c r="BA30" s="115"/>
      <c r="BB30" s="105"/>
      <c r="BC30" s="116"/>
      <c r="BD30" s="239"/>
      <c r="BG30" s="8"/>
      <c r="BH30" s="106" t="s">
        <v>16</v>
      </c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CC30" s="107" t="str">
        <f>IF(ISBLANK(CI11),"",SUM(CI11:CJ27))</f>
        <v/>
      </c>
      <c r="CD30" s="108"/>
      <c r="CE30" s="108"/>
      <c r="CF30" s="113" t="s">
        <v>3</v>
      </c>
      <c r="CG30" s="108" t="str">
        <f>IF(ISBLANK($CI$11),"",SUM($CL$11:$CM$26))</f>
        <v/>
      </c>
      <c r="CH30" s="108"/>
      <c r="CI30" s="111"/>
      <c r="CL30" s="107" t="str">
        <f>IF(ISBLANK($CI$11),"",SUM($CN$11:$CO$26))</f>
        <v/>
      </c>
      <c r="CM30" s="108"/>
      <c r="CN30" s="108"/>
      <c r="CO30" s="113" t="s">
        <v>3</v>
      </c>
      <c r="CP30" s="108" t="str">
        <f>IF(ISBLANK($CI$11),"",SUM($CQ$11:$CR$26))</f>
        <v/>
      </c>
      <c r="CQ30" s="108"/>
      <c r="CR30" s="111"/>
    </row>
    <row r="31" spans="1:101" s="2" customFormat="1" ht="17.100000000000001" customHeight="1" thickBot="1" x14ac:dyDescent="0.3">
      <c r="BD31" s="239"/>
      <c r="BG31" s="8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CC31" s="109"/>
      <c r="CD31" s="110"/>
      <c r="CE31" s="110"/>
      <c r="CF31" s="114"/>
      <c r="CG31" s="110"/>
      <c r="CH31" s="110"/>
      <c r="CI31" s="112"/>
      <c r="CL31" s="109"/>
      <c r="CM31" s="110"/>
      <c r="CN31" s="110"/>
      <c r="CO31" s="114"/>
      <c r="CP31" s="110"/>
      <c r="CQ31" s="110"/>
      <c r="CR31" s="112"/>
    </row>
    <row r="32" spans="1:101" s="2" customFormat="1" ht="17.100000000000001" customHeight="1" thickBot="1" x14ac:dyDescent="0.3">
      <c r="A32" s="210" t="s">
        <v>13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  <c r="L32" s="216">
        <v>1</v>
      </c>
      <c r="M32" s="217"/>
      <c r="N32" s="218" t="s">
        <v>19</v>
      </c>
      <c r="O32" s="219"/>
      <c r="P32" s="220"/>
      <c r="Q32" s="221"/>
      <c r="R32" s="221"/>
      <c r="S32" s="222"/>
      <c r="T32" s="218" t="s">
        <v>20</v>
      </c>
      <c r="U32" s="223"/>
      <c r="V32" s="223"/>
      <c r="W32" s="219"/>
      <c r="X32" s="224"/>
      <c r="Y32" s="225"/>
      <c r="Z32" s="225"/>
      <c r="AA32" s="226"/>
      <c r="AB32" s="66"/>
      <c r="AC32" s="210" t="s">
        <v>15</v>
      </c>
      <c r="AD32" s="211"/>
      <c r="AE32" s="211"/>
      <c r="AF32" s="211"/>
      <c r="AG32" s="211"/>
      <c r="AH32" s="211"/>
      <c r="AI32" s="211"/>
      <c r="AJ32" s="211"/>
      <c r="AK32" s="211"/>
      <c r="AL32" s="211"/>
      <c r="AM32" s="212"/>
      <c r="AN32" s="216">
        <v>1</v>
      </c>
      <c r="AO32" s="217"/>
      <c r="AP32" s="218" t="s">
        <v>19</v>
      </c>
      <c r="AQ32" s="219"/>
      <c r="AR32" s="220"/>
      <c r="AS32" s="221"/>
      <c r="AT32" s="221"/>
      <c r="AU32" s="222"/>
      <c r="AV32" s="218" t="s">
        <v>20</v>
      </c>
      <c r="AW32" s="223"/>
      <c r="AX32" s="223"/>
      <c r="AY32" s="219"/>
      <c r="AZ32" s="224"/>
      <c r="BA32" s="225"/>
      <c r="BB32" s="225"/>
      <c r="BC32" s="226"/>
      <c r="BD32" s="239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</row>
    <row r="33" spans="1:76" ht="15.95" customHeight="1" thickBot="1" x14ac:dyDescent="0.3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15"/>
      <c r="L33" s="227">
        <v>2</v>
      </c>
      <c r="M33" s="228"/>
      <c r="N33" s="229" t="s">
        <v>19</v>
      </c>
      <c r="O33" s="230"/>
      <c r="P33" s="231"/>
      <c r="Q33" s="232"/>
      <c r="R33" s="232"/>
      <c r="S33" s="233"/>
      <c r="T33" s="229" t="s">
        <v>20</v>
      </c>
      <c r="U33" s="234"/>
      <c r="V33" s="234"/>
      <c r="W33" s="230"/>
      <c r="X33" s="235"/>
      <c r="Y33" s="236"/>
      <c r="Z33" s="236"/>
      <c r="AA33" s="237"/>
      <c r="AB33" s="66"/>
      <c r="AC33" s="213"/>
      <c r="AD33" s="214"/>
      <c r="AE33" s="214"/>
      <c r="AF33" s="214"/>
      <c r="AG33" s="214"/>
      <c r="AH33" s="214"/>
      <c r="AI33" s="214"/>
      <c r="AJ33" s="214"/>
      <c r="AK33" s="214"/>
      <c r="AL33" s="214"/>
      <c r="AM33" s="215"/>
      <c r="AN33" s="227">
        <v>2</v>
      </c>
      <c r="AO33" s="228"/>
      <c r="AP33" s="229" t="s">
        <v>19</v>
      </c>
      <c r="AQ33" s="230"/>
      <c r="AR33" s="231"/>
      <c r="AS33" s="232"/>
      <c r="AT33" s="232"/>
      <c r="AU33" s="233"/>
      <c r="AV33" s="229" t="s">
        <v>20</v>
      </c>
      <c r="AW33" s="234"/>
      <c r="AX33" s="234"/>
      <c r="AY33" s="230"/>
      <c r="AZ33" s="235"/>
      <c r="BA33" s="236"/>
      <c r="BB33" s="236"/>
      <c r="BC33" s="237"/>
      <c r="BH33" s="238" t="s">
        <v>8</v>
      </c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</row>
    <row r="34" spans="1:76" ht="15.95" customHeight="1" x14ac:dyDescent="0.25"/>
    <row r="35" spans="1:76" ht="15.95" customHeight="1" x14ac:dyDescent="0.25"/>
    <row r="36" spans="1:76" ht="15.95" customHeight="1" x14ac:dyDescent="0.25"/>
    <row r="37" spans="1:76" ht="15.95" customHeight="1" x14ac:dyDescent="0.25"/>
    <row r="38" spans="1:76" ht="15.95" customHeight="1" x14ac:dyDescent="0.25"/>
    <row r="39" spans="1:76" ht="15.95" customHeight="1" x14ac:dyDescent="0.25"/>
    <row r="40" spans="1:76" ht="15.95" customHeight="1" x14ac:dyDescent="0.25"/>
  </sheetData>
  <sheetProtection algorithmName="SHA-512" hashValue="tfj0cYu+W7l9B3zWNGIaIUdV0APyJNP0YJ+w1lqvWlbIthh//Qn++uKN94N2vvjQ3TICG4Glrhd3jxj+Uv6AVQ==" saltValue="ZdPyjHKDEh3GkMwQNw8jlQ==" spinCount="100000" sheet="1" objects="1" scenarios="1"/>
  <mergeCells count="308">
    <mergeCell ref="CP19:CP20"/>
    <mergeCell ref="CN21:CO22"/>
    <mergeCell ref="CP21:CP22"/>
    <mergeCell ref="CI23:CJ23"/>
    <mergeCell ref="CL23:CM23"/>
    <mergeCell ref="CI19:CJ20"/>
    <mergeCell ref="CL26:CM26"/>
    <mergeCell ref="CN26:CO26"/>
    <mergeCell ref="CQ26:CR26"/>
    <mergeCell ref="CN24:CO24"/>
    <mergeCell ref="CQ24:CR24"/>
    <mergeCell ref="CI24:CJ24"/>
    <mergeCell ref="CL24:CM24"/>
    <mergeCell ref="CN25:CO25"/>
    <mergeCell ref="CK19:CK20"/>
    <mergeCell ref="CL19:CM20"/>
    <mergeCell ref="C10:W10"/>
    <mergeCell ref="E9:W9"/>
    <mergeCell ref="E8:W8"/>
    <mergeCell ref="AZ10:BC10"/>
    <mergeCell ref="BV14:CH14"/>
    <mergeCell ref="A10:B10"/>
    <mergeCell ref="BV19:CH19"/>
    <mergeCell ref="BV21:CH21"/>
    <mergeCell ref="CI21:CJ22"/>
    <mergeCell ref="BV22:CH22"/>
    <mergeCell ref="CI17:CJ18"/>
    <mergeCell ref="BF11:BR11"/>
    <mergeCell ref="BF14:BR14"/>
    <mergeCell ref="BF18:BR18"/>
    <mergeCell ref="BU9:CH9"/>
    <mergeCell ref="BF12:BR12"/>
    <mergeCell ref="BE10:CH10"/>
    <mergeCell ref="CI10:CM10"/>
    <mergeCell ref="X10:AA10"/>
    <mergeCell ref="AE19:AY19"/>
    <mergeCell ref="AC19:AD19"/>
    <mergeCell ref="AE20:AY20"/>
    <mergeCell ref="AZ19:BC19"/>
    <mergeCell ref="AE17:AY17"/>
    <mergeCell ref="X23:AA23"/>
    <mergeCell ref="AC23:AF23"/>
    <mergeCell ref="AH23:AK23"/>
    <mergeCell ref="AL23:AO23"/>
    <mergeCell ref="AQ23:AT23"/>
    <mergeCell ref="AU23:AX23"/>
    <mergeCell ref="AZ23:BC23"/>
    <mergeCell ref="A22:AA22"/>
    <mergeCell ref="AC22:BC22"/>
    <mergeCell ref="A23:D23"/>
    <mergeCell ref="F23:I23"/>
    <mergeCell ref="J23:M23"/>
    <mergeCell ref="O23:R23"/>
    <mergeCell ref="S23:V23"/>
    <mergeCell ref="BV11:CH11"/>
    <mergeCell ref="BV12:CH12"/>
    <mergeCell ref="CI12:CJ12"/>
    <mergeCell ref="CL12:CM12"/>
    <mergeCell ref="CN12:CO12"/>
    <mergeCell ref="CQ12:CR12"/>
    <mergeCell ref="CN11:CO11"/>
    <mergeCell ref="CQ13:CR13"/>
    <mergeCell ref="CQ15:CR16"/>
    <mergeCell ref="CN13:CO13"/>
    <mergeCell ref="AC12:AD12"/>
    <mergeCell ref="AZ14:BC14"/>
    <mergeCell ref="CQ14:CR14"/>
    <mergeCell ref="CI15:CJ16"/>
    <mergeCell ref="CK15:CK16"/>
    <mergeCell ref="CL15:CM16"/>
    <mergeCell ref="CN15:CO16"/>
    <mergeCell ref="CP15:CP16"/>
    <mergeCell ref="CN14:CO14"/>
    <mergeCell ref="A17:B17"/>
    <mergeCell ref="AZ16:BC16"/>
    <mergeCell ref="AE16:AY16"/>
    <mergeCell ref="AE12:AY12"/>
    <mergeCell ref="A12:B12"/>
    <mergeCell ref="C12:W12"/>
    <mergeCell ref="C16:W16"/>
    <mergeCell ref="A16:B16"/>
    <mergeCell ref="X16:AA16"/>
    <mergeCell ref="C14:W14"/>
    <mergeCell ref="C15:W15"/>
    <mergeCell ref="A13:B13"/>
    <mergeCell ref="A14:B14"/>
    <mergeCell ref="A15:B15"/>
    <mergeCell ref="C13:W13"/>
    <mergeCell ref="AE14:AY14"/>
    <mergeCell ref="AE15:AY15"/>
    <mergeCell ref="AE13:AY13"/>
    <mergeCell ref="AZ15:BC15"/>
    <mergeCell ref="AC17:AD17"/>
    <mergeCell ref="AZ17:BC17"/>
    <mergeCell ref="AC13:AD13"/>
    <mergeCell ref="AC14:AD14"/>
    <mergeCell ref="AC15:AD15"/>
    <mergeCell ref="F24:I24"/>
    <mergeCell ref="J24:M24"/>
    <mergeCell ref="A25:D25"/>
    <mergeCell ref="X24:AA24"/>
    <mergeCell ref="BF23:BR23"/>
    <mergeCell ref="BV23:CH23"/>
    <mergeCell ref="CI26:CJ26"/>
    <mergeCell ref="C11:W11"/>
    <mergeCell ref="X11:AA11"/>
    <mergeCell ref="X12:AA12"/>
    <mergeCell ref="X20:AA20"/>
    <mergeCell ref="C18:W18"/>
    <mergeCell ref="X18:AA18"/>
    <mergeCell ref="A19:B19"/>
    <mergeCell ref="A20:B20"/>
    <mergeCell ref="C19:W19"/>
    <mergeCell ref="C20:W20"/>
    <mergeCell ref="C17:W17"/>
    <mergeCell ref="A18:B18"/>
    <mergeCell ref="X19:AA19"/>
    <mergeCell ref="X14:AA14"/>
    <mergeCell ref="X15:AA15"/>
    <mergeCell ref="X13:AA13"/>
    <mergeCell ref="A11:B11"/>
    <mergeCell ref="AF28:AH28"/>
    <mergeCell ref="AI28:AK28"/>
    <mergeCell ref="AL28:AN28"/>
    <mergeCell ref="AO28:AQ28"/>
    <mergeCell ref="AR28:AT28"/>
    <mergeCell ref="BF22:BR22"/>
    <mergeCell ref="BV20:CH20"/>
    <mergeCell ref="CQ19:CR20"/>
    <mergeCell ref="BF21:BR21"/>
    <mergeCell ref="BD8:BD32"/>
    <mergeCell ref="AE10:AY10"/>
    <mergeCell ref="AE11:AY11"/>
    <mergeCell ref="CQ25:CR25"/>
    <mergeCell ref="CK21:CK22"/>
    <mergeCell ref="CK17:CK18"/>
    <mergeCell ref="CL17:CM18"/>
    <mergeCell ref="CN17:CO18"/>
    <mergeCell ref="CN23:CO23"/>
    <mergeCell ref="CQ23:CR23"/>
    <mergeCell ref="CN19:CO20"/>
    <mergeCell ref="CN10:CR10"/>
    <mergeCell ref="CQ21:CR22"/>
    <mergeCell ref="CI11:CJ11"/>
    <mergeCell ref="CL11:CM11"/>
    <mergeCell ref="A30:C30"/>
    <mergeCell ref="D30:F30"/>
    <mergeCell ref="G30:I30"/>
    <mergeCell ref="J30:L30"/>
    <mergeCell ref="M30:O30"/>
    <mergeCell ref="P30:R30"/>
    <mergeCell ref="S30:U30"/>
    <mergeCell ref="AU28:AW28"/>
    <mergeCell ref="AC30:AE30"/>
    <mergeCell ref="AF30:AH30"/>
    <mergeCell ref="AI30:AK30"/>
    <mergeCell ref="AL30:AN30"/>
    <mergeCell ref="AO30:AQ30"/>
    <mergeCell ref="AR30:AT30"/>
    <mergeCell ref="AU30:AW30"/>
    <mergeCell ref="V30:X30"/>
    <mergeCell ref="Y30:AA30"/>
    <mergeCell ref="A29:AA29"/>
    <mergeCell ref="AC29:BC29"/>
    <mergeCell ref="J28:L28"/>
    <mergeCell ref="M28:O28"/>
    <mergeCell ref="P28:R28"/>
    <mergeCell ref="S28:U28"/>
    <mergeCell ref="V28:X28"/>
    <mergeCell ref="A32:K33"/>
    <mergeCell ref="L33:M33"/>
    <mergeCell ref="N33:O33"/>
    <mergeCell ref="P33:S33"/>
    <mergeCell ref="T33:W33"/>
    <mergeCell ref="X33:AA33"/>
    <mergeCell ref="L32:M32"/>
    <mergeCell ref="N32:O32"/>
    <mergeCell ref="P32:S32"/>
    <mergeCell ref="T32:W32"/>
    <mergeCell ref="X32:AA32"/>
    <mergeCell ref="CP17:CP18"/>
    <mergeCell ref="CQ17:CR18"/>
    <mergeCell ref="BV18:CH18"/>
    <mergeCell ref="CQ11:CR11"/>
    <mergeCell ref="BF13:BR13"/>
    <mergeCell ref="BV13:CH13"/>
    <mergeCell ref="CI13:CJ13"/>
    <mergeCell ref="CL13:CM13"/>
    <mergeCell ref="AC32:AM33"/>
    <mergeCell ref="AN32:AO32"/>
    <mergeCell ref="AP32:AQ32"/>
    <mergeCell ref="AR32:AU32"/>
    <mergeCell ref="AV32:AY32"/>
    <mergeCell ref="AZ32:BC32"/>
    <mergeCell ref="AN33:AO33"/>
    <mergeCell ref="AP33:AQ33"/>
    <mergeCell ref="AR33:AU33"/>
    <mergeCell ref="AV33:AY33"/>
    <mergeCell ref="AZ33:BC33"/>
    <mergeCell ref="BH31:BX32"/>
    <mergeCell ref="BH33:BX33"/>
    <mergeCell ref="AX30:AZ30"/>
    <mergeCell ref="AC27:BC27"/>
    <mergeCell ref="AC25:AF25"/>
    <mergeCell ref="CL21:CM22"/>
    <mergeCell ref="BA30:BC30"/>
    <mergeCell ref="BE9:BS9"/>
    <mergeCell ref="BA28:BC28"/>
    <mergeCell ref="BF25:BR25"/>
    <mergeCell ref="BV25:CH25"/>
    <mergeCell ref="CI25:CJ25"/>
    <mergeCell ref="CL25:CM25"/>
    <mergeCell ref="AZ12:BC12"/>
    <mergeCell ref="AZ24:BC24"/>
    <mergeCell ref="BF26:BR26"/>
    <mergeCell ref="BV26:CH26"/>
    <mergeCell ref="AZ25:BC25"/>
    <mergeCell ref="CI14:CJ14"/>
    <mergeCell ref="CL14:CM14"/>
    <mergeCell ref="BF17:BR17"/>
    <mergeCell ref="BF15:BR15"/>
    <mergeCell ref="BV15:CH15"/>
    <mergeCell ref="BF24:BR24"/>
    <mergeCell ref="BV24:CH24"/>
    <mergeCell ref="AX28:AZ28"/>
    <mergeCell ref="AC21:BC21"/>
    <mergeCell ref="AQ26:AT26"/>
    <mergeCell ref="AC28:AE28"/>
    <mergeCell ref="P1:CD1"/>
    <mergeCell ref="P2:CD2"/>
    <mergeCell ref="P3:CD3"/>
    <mergeCell ref="P4:CD4"/>
    <mergeCell ref="CI9:CR9"/>
    <mergeCell ref="BE8:CR8"/>
    <mergeCell ref="P6:T6"/>
    <mergeCell ref="U6:AD6"/>
    <mergeCell ref="AO6:AW6"/>
    <mergeCell ref="AX6:BK6"/>
    <mergeCell ref="AG9:AY9"/>
    <mergeCell ref="AG8:AY8"/>
    <mergeCell ref="BO6:CA6"/>
    <mergeCell ref="BL6:BN6"/>
    <mergeCell ref="CB6:CD6"/>
    <mergeCell ref="AE6:AN6"/>
    <mergeCell ref="BF16:BR16"/>
    <mergeCell ref="BV16:CH16"/>
    <mergeCell ref="BV17:CH17"/>
    <mergeCell ref="BF20:BR20"/>
    <mergeCell ref="X25:AA25"/>
    <mergeCell ref="AH25:AK25"/>
    <mergeCell ref="AL25:AO25"/>
    <mergeCell ref="AQ25:AT25"/>
    <mergeCell ref="AU25:AX25"/>
    <mergeCell ref="BF19:BR19"/>
    <mergeCell ref="AC11:AD11"/>
    <mergeCell ref="AC10:AD10"/>
    <mergeCell ref="AC16:AD16"/>
    <mergeCell ref="X17:AA17"/>
    <mergeCell ref="AZ20:BC20"/>
    <mergeCell ref="AC20:AD20"/>
    <mergeCell ref="AE18:AY18"/>
    <mergeCell ref="AZ18:BC18"/>
    <mergeCell ref="AC18:AD18"/>
    <mergeCell ref="AZ11:BC11"/>
    <mergeCell ref="AZ13:BC13"/>
    <mergeCell ref="A28:C28"/>
    <mergeCell ref="D28:F28"/>
    <mergeCell ref="G28:I28"/>
    <mergeCell ref="A27:AA27"/>
    <mergeCell ref="Y28:AA28"/>
    <mergeCell ref="F25:I25"/>
    <mergeCell ref="J25:M25"/>
    <mergeCell ref="O25:R25"/>
    <mergeCell ref="S25:V25"/>
    <mergeCell ref="AU26:AX26"/>
    <mergeCell ref="AZ26:BC26"/>
    <mergeCell ref="A8:D9"/>
    <mergeCell ref="X8:AA9"/>
    <mergeCell ref="AC8:AF9"/>
    <mergeCell ref="AZ8:BC9"/>
    <mergeCell ref="A26:D26"/>
    <mergeCell ref="F26:I26"/>
    <mergeCell ref="J26:M26"/>
    <mergeCell ref="O26:R26"/>
    <mergeCell ref="S26:V26"/>
    <mergeCell ref="X26:AA26"/>
    <mergeCell ref="AC26:AF26"/>
    <mergeCell ref="AH26:AK26"/>
    <mergeCell ref="AL26:AO26"/>
    <mergeCell ref="O24:R24"/>
    <mergeCell ref="S24:V24"/>
    <mergeCell ref="AC24:AF24"/>
    <mergeCell ref="AH24:AK24"/>
    <mergeCell ref="AL24:AO24"/>
    <mergeCell ref="AQ24:AT24"/>
    <mergeCell ref="AU24:AX24"/>
    <mergeCell ref="A24:D24"/>
    <mergeCell ref="A21:AA21"/>
    <mergeCell ref="CC29:CI29"/>
    <mergeCell ref="BH28:BX29"/>
    <mergeCell ref="BH30:BX30"/>
    <mergeCell ref="CC30:CE31"/>
    <mergeCell ref="CG30:CI31"/>
    <mergeCell ref="CF30:CF31"/>
    <mergeCell ref="CL29:CR29"/>
    <mergeCell ref="CL30:CN31"/>
    <mergeCell ref="CO30:CO31"/>
    <mergeCell ref="CP30:CR31"/>
  </mergeCells>
  <phoneticPr fontId="12" type="noConversion"/>
  <printOptions horizontalCentered="1" verticalCentered="1"/>
  <pageMargins left="0.39370078740157483" right="0.39370078740157483" top="0.19685039370078741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67016D-FD4C-4EF8-9009-FDF8FE8EA6F9}">
          <x14:formula1>
            <xm:f>Spieler!$A$1:$A$12</xm:f>
          </x14:formula1>
          <xm:sqref>AG8:AY8 E8:W8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"/>
  <sheetViews>
    <sheetView zoomScale="115" zoomScaleNormal="115" workbookViewId="0">
      <selection activeCell="AA11" sqref="AA11"/>
    </sheetView>
  </sheetViews>
  <sheetFormatPr baseColWidth="10" defaultRowHeight="14.25" x14ac:dyDescent="0.25"/>
  <cols>
    <col min="1" max="1" width="20" style="74" customWidth="1"/>
    <col min="2" max="2" width="19.7109375" style="74" bestFit="1" customWidth="1"/>
    <col min="3" max="3" width="4.7109375" style="75" customWidth="1"/>
    <col min="4" max="4" width="16.42578125" style="74" bestFit="1" customWidth="1"/>
    <col min="5" max="5" width="4.7109375" style="76" customWidth="1"/>
    <col min="6" max="6" width="14.5703125" style="74" bestFit="1" customWidth="1"/>
    <col min="7" max="7" width="4.7109375" style="75" customWidth="1"/>
    <col min="8" max="8" width="15.28515625" style="74" bestFit="1" customWidth="1"/>
    <col min="9" max="9" width="4.7109375" style="75" customWidth="1"/>
    <col min="10" max="10" width="15.7109375" style="74" customWidth="1"/>
    <col min="11" max="11" width="4.7109375" style="75" customWidth="1"/>
    <col min="12" max="12" width="15.7109375" style="74" customWidth="1"/>
    <col min="13" max="13" width="4.7109375" style="75" customWidth="1"/>
    <col min="14" max="14" width="15.7109375" style="74" customWidth="1"/>
    <col min="15" max="15" width="4.7109375" style="75" customWidth="1"/>
    <col min="16" max="16" width="15.7109375" style="74" customWidth="1"/>
    <col min="17" max="17" width="4.7109375" style="75" customWidth="1"/>
    <col min="18" max="18" width="15.7109375" style="74" customWidth="1"/>
    <col min="19" max="19" width="4.7109375" style="75" customWidth="1"/>
    <col min="20" max="20" width="15.7109375" style="93" customWidth="1"/>
    <col min="21" max="21" width="4.7109375" style="75" customWidth="1"/>
    <col min="22" max="22" width="15.7109375" style="74" customWidth="1"/>
    <col min="23" max="23" width="4.7109375" style="75" customWidth="1"/>
    <col min="24" max="24" width="15.7109375" style="74" customWidth="1"/>
    <col min="25" max="25" width="4.7109375" style="75" customWidth="1"/>
    <col min="26" max="26" width="15.7109375" style="74" customWidth="1"/>
    <col min="27" max="27" width="4.7109375" style="74" customWidth="1"/>
    <col min="28" max="28" width="11.42578125" style="74"/>
    <col min="29" max="29" width="5.7109375" style="74" customWidth="1"/>
    <col min="30" max="16384" width="11.42578125" style="74"/>
  </cols>
  <sheetData>
    <row r="1" spans="1:27" ht="30" customHeight="1" x14ac:dyDescent="0.25">
      <c r="A1" s="79" t="s">
        <v>124</v>
      </c>
      <c r="B1" s="80" t="s">
        <v>89</v>
      </c>
      <c r="C1" s="81" t="s">
        <v>36</v>
      </c>
      <c r="D1" s="80" t="s">
        <v>79</v>
      </c>
      <c r="E1" s="82" t="s">
        <v>47</v>
      </c>
      <c r="F1" s="80" t="s">
        <v>83</v>
      </c>
      <c r="G1" s="81" t="s">
        <v>46</v>
      </c>
      <c r="H1" s="80" t="s">
        <v>81</v>
      </c>
      <c r="I1" s="81" t="s">
        <v>49</v>
      </c>
      <c r="J1" s="80" t="s">
        <v>85</v>
      </c>
      <c r="K1" s="81" t="s">
        <v>51</v>
      </c>
      <c r="L1" s="80" t="s">
        <v>91</v>
      </c>
      <c r="M1" s="81" t="s">
        <v>53</v>
      </c>
      <c r="N1" s="80" t="s">
        <v>93</v>
      </c>
      <c r="O1" s="81" t="s">
        <v>55</v>
      </c>
      <c r="P1" s="80" t="s">
        <v>92</v>
      </c>
      <c r="Q1" s="81" t="s">
        <v>57</v>
      </c>
      <c r="R1" s="80" t="s">
        <v>87</v>
      </c>
      <c r="S1" s="81" t="s">
        <v>59</v>
      </c>
      <c r="T1" s="87"/>
      <c r="U1" s="88"/>
      <c r="V1" s="80"/>
      <c r="W1" s="81"/>
      <c r="X1" s="80"/>
      <c r="Y1" s="81"/>
      <c r="Z1" s="83"/>
      <c r="AA1" s="83"/>
    </row>
    <row r="2" spans="1:27" ht="30" customHeight="1" x14ac:dyDescent="0.25">
      <c r="A2" s="79" t="s">
        <v>41</v>
      </c>
      <c r="B2" s="80" t="s">
        <v>103</v>
      </c>
      <c r="C2" s="81" t="s">
        <v>61</v>
      </c>
      <c r="D2" s="80" t="s">
        <v>105</v>
      </c>
      <c r="E2" s="82" t="s">
        <v>63</v>
      </c>
      <c r="F2" s="80" t="s">
        <v>107</v>
      </c>
      <c r="G2" s="81" t="s">
        <v>65</v>
      </c>
      <c r="H2" s="80" t="s">
        <v>109</v>
      </c>
      <c r="I2" s="81" t="s">
        <v>67</v>
      </c>
      <c r="J2" s="80" t="s">
        <v>125</v>
      </c>
      <c r="K2" s="81" t="s">
        <v>126</v>
      </c>
      <c r="L2" s="80" t="s">
        <v>111</v>
      </c>
      <c r="M2" s="81" t="s">
        <v>69</v>
      </c>
      <c r="N2" s="80" t="s">
        <v>113</v>
      </c>
      <c r="O2" s="81" t="s">
        <v>71</v>
      </c>
      <c r="P2" s="80" t="s">
        <v>115</v>
      </c>
      <c r="Q2" s="81" t="s">
        <v>73</v>
      </c>
      <c r="R2" s="80"/>
      <c r="S2" s="81"/>
      <c r="T2" s="90"/>
      <c r="U2" s="89"/>
      <c r="V2" s="83"/>
      <c r="W2" s="84"/>
      <c r="X2" s="83"/>
      <c r="Y2" s="84"/>
      <c r="Z2" s="83"/>
      <c r="AA2" s="83"/>
    </row>
    <row r="3" spans="1:27" ht="30" customHeight="1" x14ac:dyDescent="0.25">
      <c r="A3" s="79" t="s">
        <v>39</v>
      </c>
      <c r="B3" s="80" t="s">
        <v>97</v>
      </c>
      <c r="C3" s="81" t="s">
        <v>74</v>
      </c>
      <c r="D3" s="80" t="s">
        <v>96</v>
      </c>
      <c r="E3" s="82" t="s">
        <v>76</v>
      </c>
      <c r="F3" s="80" t="s">
        <v>98</v>
      </c>
      <c r="G3" s="81" t="s">
        <v>78</v>
      </c>
      <c r="H3" s="80" t="s">
        <v>95</v>
      </c>
      <c r="I3" s="81" t="s">
        <v>80</v>
      </c>
      <c r="J3" s="80" t="s">
        <v>94</v>
      </c>
      <c r="K3" s="81" t="s">
        <v>82</v>
      </c>
      <c r="L3" s="80" t="s">
        <v>102</v>
      </c>
      <c r="M3" s="81" t="s">
        <v>84</v>
      </c>
      <c r="N3" s="80" t="s">
        <v>101</v>
      </c>
      <c r="O3" s="81" t="s">
        <v>86</v>
      </c>
      <c r="P3" s="80" t="s">
        <v>99</v>
      </c>
      <c r="Q3" s="81" t="s">
        <v>88</v>
      </c>
      <c r="R3" s="80" t="s">
        <v>100</v>
      </c>
      <c r="S3" s="81" t="s">
        <v>90</v>
      </c>
      <c r="T3" s="90"/>
      <c r="U3" s="89"/>
      <c r="V3" s="82"/>
      <c r="W3" s="81"/>
      <c r="X3" s="82"/>
      <c r="Y3" s="81"/>
      <c r="Z3" s="83"/>
      <c r="AA3" s="83"/>
    </row>
    <row r="4" spans="1:27" ht="30" customHeight="1" x14ac:dyDescent="0.25">
      <c r="A4" s="79" t="s">
        <v>43</v>
      </c>
      <c r="T4" s="287"/>
      <c r="U4" s="288"/>
      <c r="V4" s="80"/>
      <c r="W4" s="81"/>
      <c r="X4" s="80"/>
      <c r="Y4" s="81"/>
      <c r="Z4" s="83"/>
      <c r="AA4" s="83"/>
    </row>
    <row r="5" spans="1:27" ht="30" customHeight="1" x14ac:dyDescent="0.25">
      <c r="A5" s="79" t="s">
        <v>34</v>
      </c>
      <c r="B5" s="96" t="s">
        <v>35</v>
      </c>
      <c r="C5" s="95" t="s">
        <v>127</v>
      </c>
      <c r="D5" s="96" t="s">
        <v>52</v>
      </c>
      <c r="E5" s="94" t="s">
        <v>128</v>
      </c>
      <c r="F5" s="96" t="s">
        <v>58</v>
      </c>
      <c r="G5" s="95" t="s">
        <v>129</v>
      </c>
      <c r="H5" s="96" t="s">
        <v>56</v>
      </c>
      <c r="I5" s="95" t="s">
        <v>130</v>
      </c>
      <c r="J5" s="96" t="s">
        <v>50</v>
      </c>
      <c r="K5" s="95" t="s">
        <v>131</v>
      </c>
      <c r="L5" s="96" t="s">
        <v>48</v>
      </c>
      <c r="M5" s="95" t="s">
        <v>132</v>
      </c>
      <c r="N5" s="96" t="s">
        <v>45</v>
      </c>
      <c r="O5" s="95" t="s">
        <v>133</v>
      </c>
      <c r="P5" s="96" t="s">
        <v>54</v>
      </c>
      <c r="Q5" s="95" t="s">
        <v>134</v>
      </c>
      <c r="R5" s="96" t="s">
        <v>37</v>
      </c>
      <c r="S5" s="95" t="s">
        <v>135</v>
      </c>
      <c r="T5" s="90"/>
      <c r="U5" s="100"/>
      <c r="V5" s="96"/>
      <c r="W5" s="95"/>
      <c r="X5" s="97"/>
      <c r="Y5" s="98"/>
      <c r="Z5" s="97"/>
      <c r="AA5" s="83"/>
    </row>
    <row r="6" spans="1:27" ht="30" customHeight="1" x14ac:dyDescent="0.25">
      <c r="A6" s="79" t="s">
        <v>38</v>
      </c>
      <c r="B6" s="80" t="s">
        <v>72</v>
      </c>
      <c r="C6" s="81" t="s">
        <v>136</v>
      </c>
      <c r="D6" s="80" t="s">
        <v>70</v>
      </c>
      <c r="E6" s="82" t="s">
        <v>137</v>
      </c>
      <c r="F6" s="80" t="s">
        <v>75</v>
      </c>
      <c r="G6" s="81" t="s">
        <v>104</v>
      </c>
      <c r="H6" s="80" t="s">
        <v>62</v>
      </c>
      <c r="I6" s="81" t="s">
        <v>106</v>
      </c>
      <c r="J6" s="80" t="s">
        <v>138</v>
      </c>
      <c r="K6" s="81" t="s">
        <v>108</v>
      </c>
      <c r="L6" s="80" t="s">
        <v>60</v>
      </c>
      <c r="M6" s="81" t="s">
        <v>110</v>
      </c>
      <c r="N6" s="80" t="s">
        <v>68</v>
      </c>
      <c r="O6" s="81" t="s">
        <v>112</v>
      </c>
      <c r="P6" s="83" t="s">
        <v>77</v>
      </c>
      <c r="Q6" s="84" t="s">
        <v>114</v>
      </c>
      <c r="R6" s="80" t="s">
        <v>64</v>
      </c>
      <c r="S6" s="81" t="s">
        <v>116</v>
      </c>
      <c r="T6" s="90" t="s">
        <v>66</v>
      </c>
      <c r="U6" s="89" t="s">
        <v>139</v>
      </c>
      <c r="V6" s="80"/>
      <c r="W6" s="81"/>
      <c r="X6" s="80"/>
      <c r="Y6" s="81"/>
      <c r="Z6" s="83"/>
      <c r="AA6" s="83"/>
    </row>
    <row r="7" spans="1:27" ht="30" customHeight="1" x14ac:dyDescent="0.25">
      <c r="A7" s="79" t="s">
        <v>40</v>
      </c>
      <c r="B7" s="94"/>
      <c r="C7" s="95"/>
      <c r="D7" s="94"/>
      <c r="E7" s="94"/>
      <c r="F7" s="94"/>
      <c r="G7" s="95"/>
      <c r="H7" s="94"/>
      <c r="I7" s="95"/>
      <c r="J7" s="94"/>
      <c r="K7" s="95"/>
      <c r="L7" s="94"/>
      <c r="M7" s="95"/>
      <c r="N7" s="96"/>
      <c r="O7" s="95"/>
      <c r="P7" s="94"/>
      <c r="Q7" s="95"/>
      <c r="R7" s="96"/>
      <c r="S7" s="95"/>
      <c r="T7" s="87"/>
      <c r="U7" s="88"/>
      <c r="V7" s="96"/>
      <c r="W7" s="95"/>
      <c r="X7" s="96"/>
      <c r="Y7" s="95"/>
      <c r="Z7" s="97"/>
      <c r="AA7" s="83"/>
    </row>
    <row r="8" spans="1:27" ht="30" customHeight="1" x14ac:dyDescent="0.25">
      <c r="A8" s="79" t="s">
        <v>44</v>
      </c>
      <c r="B8" s="83" t="s">
        <v>120</v>
      </c>
      <c r="C8" s="84" t="s">
        <v>140</v>
      </c>
      <c r="D8" s="83" t="s">
        <v>119</v>
      </c>
      <c r="E8" s="85" t="s">
        <v>141</v>
      </c>
      <c r="F8" s="83" t="s">
        <v>122</v>
      </c>
      <c r="G8" s="84" t="s">
        <v>142</v>
      </c>
      <c r="H8" s="83" t="s">
        <v>143</v>
      </c>
      <c r="I8" s="84" t="s">
        <v>144</v>
      </c>
      <c r="J8" s="83" t="s">
        <v>145</v>
      </c>
      <c r="K8" s="84" t="s">
        <v>146</v>
      </c>
      <c r="L8" s="83" t="s">
        <v>117</v>
      </c>
      <c r="M8" s="84" t="s">
        <v>147</v>
      </c>
      <c r="N8" s="83" t="s">
        <v>118</v>
      </c>
      <c r="O8" s="84" t="s">
        <v>148</v>
      </c>
      <c r="P8" s="83" t="s">
        <v>149</v>
      </c>
      <c r="Q8" s="84" t="s">
        <v>150</v>
      </c>
      <c r="R8" s="83" t="s">
        <v>121</v>
      </c>
      <c r="S8" s="84" t="s">
        <v>151</v>
      </c>
      <c r="T8" s="87"/>
      <c r="U8" s="86" t="s">
        <v>123</v>
      </c>
      <c r="V8" s="97"/>
      <c r="W8" s="99"/>
      <c r="X8" s="97"/>
      <c r="Y8" s="98"/>
      <c r="Z8" s="97"/>
      <c r="AA8" s="83"/>
    </row>
    <row r="9" spans="1:27" ht="30" customHeight="1" x14ac:dyDescent="0.25">
      <c r="A9" s="79" t="s">
        <v>42</v>
      </c>
      <c r="B9" s="83"/>
      <c r="C9" s="84"/>
      <c r="D9" s="83"/>
      <c r="E9" s="85"/>
      <c r="F9" s="83"/>
      <c r="G9" s="84"/>
      <c r="H9" s="83"/>
      <c r="I9" s="84"/>
      <c r="J9" s="83"/>
      <c r="K9" s="84"/>
      <c r="L9" s="83"/>
      <c r="M9" s="84"/>
      <c r="N9" s="83"/>
      <c r="O9" s="84"/>
      <c r="P9" s="83"/>
      <c r="Q9" s="84"/>
      <c r="R9" s="83"/>
      <c r="S9" s="84"/>
      <c r="T9" s="87"/>
      <c r="U9" s="86"/>
      <c r="V9" s="83"/>
      <c r="W9" s="84"/>
      <c r="X9" s="80"/>
      <c r="Y9" s="81"/>
      <c r="Z9" s="83"/>
      <c r="AA9" s="83"/>
    </row>
    <row r="10" spans="1:27" ht="30" customHeight="1" x14ac:dyDescent="0.25">
      <c r="A10" s="284"/>
      <c r="B10" s="83"/>
      <c r="C10" s="84"/>
      <c r="D10" s="80"/>
      <c r="E10" s="82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7"/>
      <c r="U10" s="86"/>
      <c r="V10" s="80"/>
      <c r="W10" s="81"/>
      <c r="X10" s="80"/>
      <c r="Y10" s="81"/>
      <c r="Z10" s="83"/>
      <c r="AA10" s="83"/>
    </row>
    <row r="11" spans="1:27" ht="30" customHeight="1" x14ac:dyDescent="0.25">
      <c r="A11" s="284"/>
      <c r="B11" s="83"/>
      <c r="C11" s="84"/>
      <c r="D11" s="83"/>
      <c r="E11" s="85"/>
      <c r="F11" s="83"/>
      <c r="G11" s="84"/>
      <c r="H11" s="83"/>
      <c r="I11" s="84"/>
      <c r="J11" s="83"/>
      <c r="K11" s="84"/>
      <c r="L11" s="83"/>
      <c r="M11" s="84"/>
      <c r="N11" s="83"/>
      <c r="O11" s="84"/>
      <c r="P11" s="83"/>
      <c r="Q11" s="84"/>
      <c r="R11" s="83"/>
      <c r="S11" s="84"/>
      <c r="T11" s="87"/>
      <c r="U11" s="86"/>
      <c r="V11" s="80"/>
      <c r="W11" s="81"/>
      <c r="X11" s="80"/>
      <c r="Y11" s="81"/>
      <c r="Z11" s="83"/>
      <c r="AA11" s="83"/>
    </row>
    <row r="12" spans="1:27" ht="30" customHeight="1" x14ac:dyDescent="0.25">
      <c r="A12" s="285"/>
      <c r="B12" s="80"/>
      <c r="C12" s="81"/>
      <c r="D12" s="80"/>
      <c r="E12" s="82"/>
      <c r="F12" s="80"/>
      <c r="G12" s="81"/>
      <c r="H12" s="80"/>
      <c r="I12" s="81"/>
      <c r="J12" s="80"/>
      <c r="K12" s="81"/>
      <c r="L12" s="80"/>
      <c r="M12" s="81"/>
      <c r="N12" s="80"/>
      <c r="O12" s="81"/>
      <c r="P12" s="80"/>
      <c r="Q12" s="81"/>
      <c r="R12" s="82"/>
      <c r="S12" s="81"/>
      <c r="T12" s="91"/>
      <c r="U12" s="89"/>
      <c r="V12" s="83"/>
      <c r="W12" s="84"/>
      <c r="X12" s="83"/>
      <c r="Y12" s="84"/>
      <c r="Z12" s="83"/>
      <c r="AA12" s="83"/>
    </row>
    <row r="13" spans="1:27" ht="15" customHeight="1" x14ac:dyDescent="0.25">
      <c r="A13" s="284"/>
      <c r="B13" s="83"/>
      <c r="C13" s="84"/>
      <c r="D13" s="83"/>
      <c r="E13" s="85"/>
      <c r="F13" s="83"/>
      <c r="G13" s="84"/>
      <c r="H13" s="83"/>
      <c r="I13" s="84"/>
      <c r="J13" s="83"/>
      <c r="K13" s="84"/>
      <c r="L13" s="83"/>
      <c r="M13" s="84"/>
      <c r="N13" s="83"/>
      <c r="O13" s="84"/>
      <c r="P13" s="83"/>
      <c r="Q13" s="84"/>
      <c r="R13" s="83"/>
      <c r="S13" s="84"/>
      <c r="T13" s="97"/>
      <c r="U13" s="84"/>
      <c r="V13" s="83"/>
      <c r="W13" s="84"/>
      <c r="X13" s="83"/>
      <c r="Y13" s="84"/>
      <c r="Z13" s="83"/>
      <c r="AA13" s="83"/>
    </row>
    <row r="14" spans="1:27" ht="15" customHeight="1" x14ac:dyDescent="0.25">
      <c r="A14" s="286"/>
      <c r="B14" s="83"/>
      <c r="C14" s="84"/>
      <c r="D14" s="83"/>
      <c r="E14" s="85"/>
      <c r="F14" s="83"/>
      <c r="G14" s="84"/>
      <c r="H14" s="83"/>
      <c r="I14" s="84"/>
      <c r="J14" s="83"/>
      <c r="K14" s="84"/>
      <c r="L14" s="83"/>
      <c r="M14" s="84"/>
      <c r="N14" s="83"/>
      <c r="O14" s="84"/>
      <c r="P14" s="83"/>
      <c r="Q14" s="84"/>
      <c r="R14" s="83"/>
      <c r="S14" s="84"/>
      <c r="T14" s="97"/>
      <c r="U14" s="84"/>
      <c r="V14" s="83"/>
      <c r="W14" s="84"/>
      <c r="X14" s="83"/>
      <c r="Y14" s="84"/>
      <c r="Z14" s="83"/>
      <c r="AA14" s="83"/>
    </row>
    <row r="15" spans="1:27" ht="15" customHeight="1" x14ac:dyDescent="0.25">
      <c r="A15" s="286"/>
      <c r="B15" s="83"/>
      <c r="C15" s="84"/>
      <c r="D15" s="83"/>
      <c r="E15" s="85"/>
      <c r="F15" s="83"/>
      <c r="G15" s="84"/>
      <c r="H15" s="83"/>
      <c r="I15" s="84"/>
      <c r="J15" s="83"/>
      <c r="K15" s="84"/>
      <c r="L15" s="83"/>
      <c r="M15" s="84"/>
      <c r="N15" s="83"/>
      <c r="O15" s="84"/>
      <c r="P15" s="83"/>
      <c r="Q15" s="84"/>
      <c r="R15" s="83"/>
      <c r="S15" s="84"/>
      <c r="T15" s="97"/>
      <c r="U15" s="84"/>
      <c r="V15" s="83"/>
      <c r="W15" s="84"/>
      <c r="X15" s="83"/>
      <c r="Y15" s="84"/>
      <c r="Z15" s="83"/>
      <c r="AA15" s="83"/>
    </row>
    <row r="16" spans="1:27" ht="15" customHeight="1" x14ac:dyDescent="0.25">
      <c r="A16" s="286"/>
      <c r="B16" s="83"/>
      <c r="C16" s="84"/>
      <c r="D16" s="83"/>
      <c r="E16" s="85"/>
      <c r="F16" s="83"/>
      <c r="G16" s="84"/>
      <c r="H16" s="83"/>
      <c r="I16" s="84"/>
      <c r="J16" s="83"/>
      <c r="K16" s="84"/>
      <c r="L16" s="83"/>
      <c r="M16" s="84"/>
      <c r="N16" s="83"/>
      <c r="O16" s="84"/>
      <c r="P16" s="83"/>
      <c r="Q16" s="84"/>
      <c r="R16" s="83"/>
      <c r="S16" s="84"/>
      <c r="T16" s="97"/>
      <c r="U16" s="84"/>
      <c r="V16" s="83"/>
      <c r="W16" s="84"/>
      <c r="X16" s="83"/>
      <c r="Y16" s="84"/>
      <c r="Z16" s="83"/>
      <c r="AA16" s="83"/>
    </row>
    <row r="17" spans="1:28" ht="15" customHeight="1" x14ac:dyDescent="0.25">
      <c r="A17" s="286"/>
      <c r="B17" s="83"/>
      <c r="C17" s="84"/>
      <c r="D17" s="83"/>
      <c r="E17" s="85"/>
      <c r="F17" s="83"/>
      <c r="G17" s="84"/>
      <c r="H17" s="83"/>
      <c r="I17" s="84"/>
      <c r="J17" s="83"/>
      <c r="K17" s="84"/>
      <c r="L17" s="83"/>
      <c r="M17" s="84"/>
      <c r="N17" s="83"/>
      <c r="O17" s="84"/>
      <c r="P17" s="83"/>
      <c r="Q17" s="84"/>
      <c r="R17" s="83"/>
      <c r="S17" s="84"/>
      <c r="T17" s="97"/>
      <c r="U17" s="84"/>
      <c r="V17" s="83"/>
      <c r="W17" s="84"/>
      <c r="X17" s="83"/>
      <c r="Y17" s="84"/>
      <c r="Z17" s="83"/>
      <c r="AA17" s="83"/>
    </row>
    <row r="18" spans="1:28" ht="15" customHeight="1" x14ac:dyDescent="0.25">
      <c r="A18" s="283"/>
      <c r="B18" s="83"/>
      <c r="C18" s="84"/>
      <c r="D18" s="83"/>
      <c r="E18" s="85"/>
      <c r="F18" s="83"/>
      <c r="G18" s="84"/>
      <c r="H18" s="83"/>
      <c r="I18" s="84"/>
      <c r="J18" s="83"/>
      <c r="K18" s="84"/>
      <c r="L18" s="83"/>
      <c r="M18" s="84"/>
      <c r="N18" s="83"/>
      <c r="O18" s="84"/>
      <c r="P18" s="83"/>
      <c r="Q18" s="84"/>
      <c r="R18" s="83"/>
      <c r="S18" s="84"/>
      <c r="T18" s="97"/>
      <c r="U18" s="84"/>
      <c r="V18" s="83"/>
      <c r="W18" s="84"/>
      <c r="X18" s="83"/>
      <c r="Y18" s="84"/>
      <c r="Z18" s="83"/>
      <c r="AA18" s="83"/>
    </row>
    <row r="19" spans="1:28" ht="15" customHeight="1" x14ac:dyDescent="0.25">
      <c r="A19" s="77"/>
      <c r="B19" s="70"/>
      <c r="C19" s="71"/>
      <c r="D19" s="70"/>
      <c r="E19" s="73"/>
      <c r="F19" s="70"/>
      <c r="G19" s="71"/>
      <c r="H19" s="70"/>
      <c r="I19" s="71"/>
      <c r="J19" s="70"/>
      <c r="K19" s="71"/>
      <c r="L19" s="70"/>
      <c r="M19" s="71"/>
      <c r="N19" s="70"/>
      <c r="O19" s="71"/>
      <c r="P19" s="70"/>
      <c r="Q19" s="71"/>
      <c r="R19" s="70"/>
      <c r="S19" s="71"/>
      <c r="T19" s="92"/>
      <c r="U19" s="71"/>
      <c r="V19" s="70"/>
      <c r="W19" s="71"/>
      <c r="X19" s="70"/>
      <c r="Y19" s="71"/>
      <c r="Z19" s="70"/>
      <c r="AA19" s="70"/>
    </row>
    <row r="20" spans="1:28" ht="15" customHeight="1" x14ac:dyDescent="0.25">
      <c r="A20" s="77"/>
      <c r="B20" s="70"/>
      <c r="C20" s="71"/>
      <c r="D20" s="70"/>
      <c r="E20" s="73"/>
      <c r="F20" s="70"/>
      <c r="G20" s="71"/>
      <c r="H20" s="70"/>
      <c r="I20" s="71"/>
      <c r="J20" s="70"/>
      <c r="K20" s="71"/>
      <c r="L20" s="70"/>
      <c r="M20" s="71"/>
      <c r="N20" s="70"/>
      <c r="O20" s="71"/>
      <c r="P20" s="70"/>
      <c r="Q20" s="71"/>
      <c r="R20" s="70"/>
      <c r="S20" s="71"/>
      <c r="T20" s="92"/>
      <c r="U20" s="71"/>
      <c r="V20" s="70"/>
      <c r="W20" s="71"/>
      <c r="X20" s="70"/>
      <c r="Y20" s="71"/>
      <c r="Z20" s="70"/>
      <c r="AA20" s="73"/>
      <c r="AB20" s="72"/>
    </row>
    <row r="21" spans="1:28" ht="15" customHeight="1" x14ac:dyDescent="0.25">
      <c r="A21" s="77"/>
      <c r="B21" s="70"/>
      <c r="C21" s="71"/>
      <c r="D21" s="70"/>
      <c r="E21" s="73"/>
      <c r="F21" s="70"/>
      <c r="G21" s="71"/>
      <c r="H21" s="70"/>
      <c r="I21" s="71"/>
      <c r="J21" s="70"/>
      <c r="K21" s="71"/>
      <c r="L21" s="70"/>
      <c r="M21" s="71"/>
      <c r="N21" s="70"/>
      <c r="O21" s="71"/>
      <c r="P21" s="70"/>
      <c r="Q21" s="71"/>
      <c r="R21" s="70"/>
      <c r="S21" s="71"/>
      <c r="T21" s="92"/>
      <c r="U21" s="71"/>
      <c r="V21" s="70"/>
      <c r="W21" s="71"/>
      <c r="X21" s="70"/>
      <c r="Y21" s="71"/>
      <c r="Z21" s="70"/>
      <c r="AA21" s="73"/>
    </row>
    <row r="22" spans="1:28" ht="15" customHeight="1" x14ac:dyDescent="0.25">
      <c r="A22" s="77"/>
      <c r="B22" s="70"/>
      <c r="C22" s="71"/>
      <c r="D22" s="70"/>
      <c r="E22" s="73"/>
      <c r="F22" s="70"/>
      <c r="G22" s="71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92"/>
      <c r="U22" s="71"/>
      <c r="V22" s="70"/>
      <c r="W22" s="71"/>
      <c r="X22" s="70"/>
      <c r="Y22" s="71"/>
      <c r="Z22" s="70"/>
      <c r="AA22" s="70"/>
    </row>
    <row r="23" spans="1:28" ht="15" customHeight="1" x14ac:dyDescent="0.25">
      <c r="A23" s="77"/>
      <c r="B23" s="70"/>
      <c r="C23" s="71"/>
      <c r="D23" s="70"/>
      <c r="E23" s="73"/>
      <c r="F23" s="70"/>
      <c r="G23" s="71"/>
      <c r="H23" s="70"/>
      <c r="I23" s="71"/>
      <c r="J23" s="70"/>
      <c r="K23" s="71"/>
      <c r="L23" s="70"/>
      <c r="M23" s="71"/>
      <c r="N23" s="70"/>
      <c r="O23" s="71"/>
      <c r="P23" s="70"/>
      <c r="Q23" s="71"/>
      <c r="R23" s="70"/>
      <c r="S23" s="71"/>
      <c r="T23" s="92"/>
      <c r="U23" s="71"/>
      <c r="V23" s="70"/>
      <c r="W23" s="71"/>
      <c r="X23" s="70"/>
      <c r="Y23" s="71"/>
      <c r="Z23" s="70"/>
      <c r="AA23" s="70"/>
    </row>
    <row r="24" spans="1:28" ht="15" customHeight="1" x14ac:dyDescent="0.25">
      <c r="A24" s="77"/>
      <c r="B24" s="70"/>
      <c r="C24" s="71"/>
      <c r="D24" s="70"/>
      <c r="E24" s="73"/>
      <c r="F24" s="70"/>
      <c r="G24" s="71"/>
      <c r="H24" s="70"/>
      <c r="I24" s="71"/>
      <c r="J24" s="70"/>
      <c r="K24" s="71"/>
      <c r="L24" s="70"/>
      <c r="M24" s="71"/>
      <c r="N24" s="70"/>
      <c r="O24" s="71"/>
      <c r="P24" s="70"/>
      <c r="Q24" s="71"/>
      <c r="R24" s="70"/>
      <c r="S24" s="71"/>
      <c r="T24" s="92"/>
      <c r="U24" s="71"/>
      <c r="V24" s="70"/>
      <c r="W24" s="71"/>
      <c r="X24" s="70"/>
      <c r="Y24" s="71"/>
      <c r="Z24" s="70"/>
      <c r="AA24" s="70"/>
    </row>
    <row r="25" spans="1:28" ht="15" customHeight="1" x14ac:dyDescent="0.25">
      <c r="A25" s="77"/>
      <c r="B25" s="70"/>
      <c r="C25" s="71"/>
      <c r="D25" s="70"/>
      <c r="E25" s="73"/>
      <c r="F25" s="70"/>
      <c r="G25" s="71"/>
      <c r="H25" s="70"/>
      <c r="I25" s="71"/>
      <c r="J25" s="70"/>
      <c r="K25" s="71"/>
      <c r="L25" s="70"/>
      <c r="M25" s="71"/>
      <c r="N25" s="70"/>
      <c r="O25" s="71"/>
      <c r="P25" s="70"/>
      <c r="Q25" s="71"/>
      <c r="R25" s="72"/>
      <c r="S25" s="71"/>
      <c r="T25" s="92"/>
      <c r="U25" s="71"/>
      <c r="V25" s="70"/>
      <c r="W25" s="71"/>
      <c r="X25" s="70"/>
      <c r="Y25" s="71"/>
      <c r="Z25" s="70"/>
      <c r="AA25" s="70"/>
    </row>
    <row r="26" spans="1:28" ht="15" customHeight="1" x14ac:dyDescent="0.25">
      <c r="A26" s="77"/>
      <c r="B26" s="70"/>
      <c r="C26" s="71"/>
      <c r="D26" s="70"/>
      <c r="E26" s="73"/>
      <c r="F26" s="70"/>
      <c r="G26" s="71"/>
      <c r="H26" s="70"/>
      <c r="I26" s="71"/>
      <c r="J26" s="70"/>
      <c r="K26" s="71"/>
      <c r="L26" s="70"/>
      <c r="M26" s="71"/>
      <c r="N26" s="70"/>
      <c r="O26" s="71"/>
      <c r="P26" s="70"/>
      <c r="Q26" s="71"/>
      <c r="R26" s="70"/>
      <c r="S26" s="71"/>
      <c r="T26" s="92"/>
      <c r="U26" s="71"/>
      <c r="V26" s="70"/>
      <c r="W26" s="71"/>
      <c r="X26" s="70"/>
      <c r="Y26" s="71"/>
      <c r="Z26" s="70"/>
      <c r="AA26" s="70"/>
    </row>
    <row r="27" spans="1:28" ht="15" customHeight="1" x14ac:dyDescent="0.25">
      <c r="A27" s="77"/>
      <c r="B27" s="70"/>
      <c r="C27" s="71"/>
      <c r="D27" s="70"/>
      <c r="E27" s="73"/>
      <c r="F27" s="70"/>
      <c r="G27" s="71"/>
      <c r="H27" s="70"/>
      <c r="I27" s="71"/>
      <c r="J27" s="70"/>
      <c r="K27" s="71"/>
      <c r="L27" s="70"/>
      <c r="M27" s="71"/>
      <c r="N27" s="70"/>
      <c r="O27" s="71"/>
      <c r="P27" s="70"/>
      <c r="Q27" s="71"/>
      <c r="R27" s="70"/>
      <c r="S27" s="71"/>
      <c r="T27" s="92"/>
      <c r="U27" s="71"/>
      <c r="V27" s="70"/>
      <c r="W27" s="71"/>
      <c r="X27" s="70"/>
      <c r="Y27" s="71"/>
      <c r="Z27" s="70"/>
      <c r="AA27" s="70"/>
    </row>
    <row r="28" spans="1:28" ht="15" x14ac:dyDescent="0.25">
      <c r="A28" s="78"/>
      <c r="B28" s="70"/>
      <c r="C28" s="71"/>
      <c r="D28" s="70"/>
      <c r="E28" s="73"/>
      <c r="F28" s="70"/>
      <c r="G28" s="71"/>
      <c r="H28" s="70"/>
      <c r="I28" s="71"/>
      <c r="J28" s="70"/>
      <c r="K28" s="71"/>
      <c r="L28" s="70"/>
      <c r="M28" s="71"/>
      <c r="N28" s="70"/>
      <c r="O28" s="71"/>
      <c r="P28" s="70"/>
      <c r="Q28" s="71"/>
      <c r="R28" s="70"/>
      <c r="S28" s="71"/>
      <c r="T28" s="92"/>
      <c r="U28" s="71"/>
      <c r="V28" s="70"/>
      <c r="W28" s="71"/>
      <c r="X28" s="70"/>
      <c r="Y28" s="71"/>
      <c r="Z28" s="70"/>
      <c r="AA28" s="70"/>
    </row>
    <row r="29" spans="1:28" ht="15" x14ac:dyDescent="0.25">
      <c r="A29" s="78"/>
    </row>
    <row r="30" spans="1:28" ht="15" x14ac:dyDescent="0.25">
      <c r="A30" s="78"/>
    </row>
    <row r="31" spans="1:28" ht="15" x14ac:dyDescent="0.25">
      <c r="A31" s="78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Plan_26</vt:lpstr>
      <vt:lpstr>Spieler</vt:lpstr>
    </vt:vector>
  </TitlesOfParts>
  <Company>EADS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Kirsch, Andreas (External)</dc:creator>
  <cp:lastModifiedBy>Wolfgang Rohs</cp:lastModifiedBy>
  <cp:lastPrinted>2026-04-15T14:28:20Z</cp:lastPrinted>
  <dcterms:created xsi:type="dcterms:W3CDTF">2016-10-18T20:57:18Z</dcterms:created>
  <dcterms:modified xsi:type="dcterms:W3CDTF">2026-05-21T21:54:42Z</dcterms:modified>
</cp:coreProperties>
</file>